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525" windowWidth="19815" windowHeight="7365" firstSheet="1" activeTab="1"/>
  </bookViews>
  <sheets>
    <sheet name="Φύλλο1" sheetId="1" state="hidden" r:id="rId1"/>
    <sheet name="Φύλλο2" sheetId="2" r:id="rId2"/>
  </sheets>
  <definedNames>
    <definedName name="_xlnm._FilterDatabase" localSheetId="0" hidden="1">Φύλλο1!$BK$1:$BK$199</definedName>
    <definedName name="_xlnm._FilterDatabase" localSheetId="1" hidden="1">Φύλλο2!$A$1:$AM$6</definedName>
    <definedName name="Z_18CE5EF4_28F5_4EA2_9F76_A028ADF6A617_.wvu.FilterData" localSheetId="1" hidden="1">Φύλλο2!$A$1:$AM$6</definedName>
  </definedNames>
  <calcPr calcId="125725"/>
  <customWorkbookViews>
    <customWorkbookView name="Filter 1" guid="{18CE5EF4-28F5-4EA2-9F76-A028ADF6A617}" maximized="1" windowWidth="0" windowHeight="0" activeSheetId="0"/>
  </customWorkbookViews>
  <extLst>
    <ext uri="GoogleSheetsCustomDataVersion1">
      <go:sheetsCustomData xmlns:go="http://customooxmlschemas.google.com/" r:id="" roundtripDataSignature="AMtx7miczJrsswO7ro4rTuYxEbTe4xNl+w=="/>
    </ext>
  </extLst>
</workbook>
</file>

<file path=xl/calcChain.xml><?xml version="1.0" encoding="utf-8"?>
<calcChain xmlns="http://schemas.openxmlformats.org/spreadsheetml/2006/main">
  <c r="AJ3" i="2"/>
  <c r="AK3"/>
  <c r="O6"/>
  <c r="T5"/>
  <c r="S5"/>
  <c r="N6"/>
  <c r="S3"/>
  <c r="K3"/>
  <c r="Y6"/>
  <c r="X6"/>
  <c r="W6"/>
  <c r="V6"/>
  <c r="U6"/>
  <c r="T6"/>
  <c r="S6"/>
  <c r="R6"/>
  <c r="Q6"/>
  <c r="P6"/>
  <c r="M6"/>
  <c r="L6"/>
  <c r="J6"/>
  <c r="AK6" s="1"/>
  <c r="I6"/>
  <c r="H6"/>
  <c r="AJ6" s="1"/>
  <c r="G6"/>
  <c r="F6"/>
  <c r="D6"/>
  <c r="C6"/>
  <c r="B6"/>
  <c r="Y4"/>
  <c r="X4"/>
  <c r="W4"/>
  <c r="V4"/>
  <c r="U4"/>
  <c r="T4"/>
  <c r="S4"/>
  <c r="R4"/>
  <c r="Q4"/>
  <c r="P4"/>
  <c r="O4"/>
  <c r="N4"/>
  <c r="M4"/>
  <c r="L4"/>
  <c r="J4"/>
  <c r="I4"/>
  <c r="H4"/>
  <c r="AJ4" s="1"/>
  <c r="G4"/>
  <c r="F4"/>
  <c r="E4"/>
  <c r="D4"/>
  <c r="C4"/>
  <c r="B4"/>
  <c r="Y2"/>
  <c r="X2"/>
  <c r="W2"/>
  <c r="V2"/>
  <c r="U2"/>
  <c r="T2"/>
  <c r="S2"/>
  <c r="R2"/>
  <c r="Q2"/>
  <c r="P2"/>
  <c r="O2"/>
  <c r="N2"/>
  <c r="M2"/>
  <c r="L2"/>
  <c r="J2"/>
  <c r="AK2" s="1"/>
  <c r="I2"/>
  <c r="H2"/>
  <c r="AJ2" s="1"/>
  <c r="G2"/>
  <c r="F2"/>
  <c r="E2"/>
  <c r="D2"/>
  <c r="C2"/>
  <c r="B2"/>
  <c r="Y5"/>
  <c r="X5"/>
  <c r="W5"/>
  <c r="V5"/>
  <c r="U5"/>
  <c r="R5"/>
  <c r="Q5"/>
  <c r="P5"/>
  <c r="O5"/>
  <c r="N5"/>
  <c r="M5"/>
  <c r="L5"/>
  <c r="J5"/>
  <c r="AK5" s="1"/>
  <c r="I5"/>
  <c r="H5"/>
  <c r="AJ5" s="1"/>
  <c r="G5"/>
  <c r="F5"/>
  <c r="D5"/>
  <c r="C5"/>
  <c r="B5"/>
  <c r="AK4" l="1"/>
  <c r="AL3"/>
  <c r="AM3" s="1"/>
  <c r="AL5"/>
  <c r="AM5" s="1"/>
  <c r="Z5" s="1"/>
  <c r="AL2"/>
  <c r="AM2" s="1"/>
  <c r="Z2" s="1"/>
  <c r="AL4"/>
  <c r="AM4" s="1"/>
  <c r="AL6"/>
  <c r="AM6" s="1"/>
  <c r="Z6" s="1"/>
  <c r="Z3"/>
  <c r="AB3" s="1"/>
  <c r="K4"/>
  <c r="K5"/>
  <c r="K2"/>
  <c r="K6"/>
  <c r="AC3" l="1"/>
  <c r="AE3"/>
  <c r="AD3"/>
  <c r="AA3"/>
  <c r="Z4"/>
  <c r="AB4" s="1"/>
  <c r="AD5"/>
  <c r="AE5"/>
  <c r="AA5"/>
  <c r="AB5"/>
  <c r="AC5"/>
  <c r="AB2"/>
  <c r="AC2"/>
  <c r="AD2"/>
  <c r="AE2"/>
  <c r="AA2"/>
  <c r="AB6"/>
  <c r="AC6"/>
  <c r="AD6"/>
  <c r="AE6"/>
  <c r="AA6"/>
  <c r="AE4" l="1"/>
  <c r="AA4"/>
  <c r="AC4"/>
  <c r="AD4"/>
</calcChain>
</file>

<file path=xl/sharedStrings.xml><?xml version="1.0" encoding="utf-8"?>
<sst xmlns="http://schemas.openxmlformats.org/spreadsheetml/2006/main" count="138" uniqueCount="128">
  <si>
    <t>id</t>
  </si>
  <si>
    <t>ygeia</t>
  </si>
  <si>
    <t>ygeia_g</t>
  </si>
  <si>
    <t>dhmos_goneon</t>
  </si>
  <si>
    <t>Α/Α</t>
  </si>
  <si>
    <t>ygeia_a</t>
  </si>
  <si>
    <t>ΕΠΩΝΥΜΟ</t>
  </si>
  <si>
    <t>dhmos_adelf</t>
  </si>
  <si>
    <t>eksw</t>
  </si>
  <si>
    <t>ekp_metapt</t>
  </si>
  <si>
    <t>dhmos_spoud</t>
  </si>
  <si>
    <t>emp_id</t>
  </si>
  <si>
    <t>ΟΝΟΜΑ</t>
  </si>
  <si>
    <t>p1</t>
  </si>
  <si>
    <t>p2</t>
  </si>
  <si>
    <t>p3</t>
  </si>
  <si>
    <t>p4</t>
  </si>
  <si>
    <t>p5</t>
  </si>
  <si>
    <t>ΠΑΤΡΩΝΥΜΟ</t>
  </si>
  <si>
    <t>ΣΧΟΛΕΙΟ ΟΡΓΑΝΙΚΗΣ</t>
  </si>
  <si>
    <t>ΑΜ</t>
  </si>
  <si>
    <t>ΚΛΑΔΟΣ</t>
  </si>
  <si>
    <t>p6</t>
  </si>
  <si>
    <t>p7</t>
  </si>
  <si>
    <t>p8</t>
  </si>
  <si>
    <t>ΕΤΗ ΥΠΗΡΕΣΙΑΣ</t>
  </si>
  <si>
    <t>ΜΗΝΕΣ ΥΠΗΡΕΣΙΑΣ</t>
  </si>
  <si>
    <t>ΗΜΕΡΕΣ ΥΠΗΡΕΣΙΑΣ</t>
  </si>
  <si>
    <t>p9</t>
  </si>
  <si>
    <t>p10</t>
  </si>
  <si>
    <t>ΜΟΡΙΑ ΥΠΗΡΕΣΙΑΣ</t>
  </si>
  <si>
    <t>p11</t>
  </si>
  <si>
    <t>ΟΙΚΟΓΕΝΕΙΑΚΗ ΚΑΤΑΣΤΑΣΗ</t>
  </si>
  <si>
    <t>ΠΑΙΔΙΑ</t>
  </si>
  <si>
    <t>p12</t>
  </si>
  <si>
    <t>ΕΝΤΟΠΙΟΤΗΤΑ</t>
  </si>
  <si>
    <t>ΣΤΟ ΔΗΜΟ</t>
  </si>
  <si>
    <t>p13</t>
  </si>
  <si>
    <t>ΣΥΝΥΠΗΡΕΤΗΣΗ</t>
  </si>
  <si>
    <t>p14</t>
  </si>
  <si>
    <t>p15</t>
  </si>
  <si>
    <t>p16</t>
  </si>
  <si>
    <t>p17</t>
  </si>
  <si>
    <t>ΕΞΩΣΩΜΑΤΙΚΗ</t>
  </si>
  <si>
    <t>p18</t>
  </si>
  <si>
    <t>p19</t>
  </si>
  <si>
    <t>ΜΕΤΑΠΤΥΧΙΑΚΟ</t>
  </si>
  <si>
    <t>p20</t>
  </si>
  <si>
    <t>updated</t>
  </si>
  <si>
    <t>ΜΕΤΑΠΤΥΧ. ΣΤΟ ΔΗΜΟ</t>
  </si>
  <si>
    <t>ΑΝΑΠΗΡΙΑ ΙΔΙΟΥ</t>
  </si>
  <si>
    <t>submit_date</t>
  </si>
  <si>
    <t>ΑΝΑΠΗΡΙΑ ΓΟΝΕΩΝ</t>
  </si>
  <si>
    <t>ΔΗΜΟΣ ΓΟΝΕΩΝ</t>
  </si>
  <si>
    <t>ΑΝΑΠΗΡΙΑ ΑΔΕΛΦΩΝ</t>
  </si>
  <si>
    <t>submitted</t>
  </si>
  <si>
    <t>ΔΗΜΟΣ ΑΔΕΛΦΩΝ</t>
  </si>
  <si>
    <t>ΣΥΝΟΛΟ ΜΟΡΙΩΝ ΑΝΕΞΑΡΤΗΤΩΣ ΔΗΜΟΥ</t>
  </si>
  <si>
    <t>gamos</t>
  </si>
  <si>
    <t>paidia</t>
  </si>
  <si>
    <t>dhmos_anhk</t>
  </si>
  <si>
    <t>dhmos_ent</t>
  </si>
  <si>
    <t>dhmos_syn</t>
  </si>
  <si>
    <r>
      <rPr>
        <sz val="10"/>
        <rFont val="Calibri"/>
      </rPr>
      <t xml:space="preserve">ΣΥΝΟΛΟ ΜΟΡΙΩΝ ΣΤΟ ΔΗΜΟ </t>
    </r>
    <r>
      <rPr>
        <b/>
        <sz val="10"/>
        <rFont val="Calibri"/>
      </rPr>
      <t>ΠΑΤΡΕΩΝ</t>
    </r>
  </si>
  <si>
    <t>aitisi</t>
  </si>
  <si>
    <t>eidikh</t>
  </si>
  <si>
    <t>apospash</t>
  </si>
  <si>
    <t>didakt</t>
  </si>
  <si>
    <r>
      <rPr>
        <sz val="10"/>
        <rFont val="Calibri"/>
      </rPr>
      <t xml:space="preserve">ΣΥΝΟΛΟ ΜΟΡΙΩΝ ΣΤΟ ΔΗΜΟ </t>
    </r>
    <r>
      <rPr>
        <b/>
        <sz val="10"/>
        <rFont val="Calibri"/>
      </rPr>
      <t>ΑΙΓΙΑΛΕΙΑΣ</t>
    </r>
  </si>
  <si>
    <t>metapt</t>
  </si>
  <si>
    <t>didask</t>
  </si>
  <si>
    <t>paidag</t>
  </si>
  <si>
    <r>
      <rPr>
        <sz val="10"/>
        <rFont val="Calibri"/>
      </rPr>
      <t xml:space="preserve">ΣΥΝΟΛΟ ΜΟΡΙΩΝ ΣΤΟ ΔΗΜΟ </t>
    </r>
    <r>
      <rPr>
        <b/>
        <sz val="10"/>
        <rFont val="Calibri"/>
      </rPr>
      <t>ΔΥΤΙΚΗΣ ΑΧΑΪΑΣ</t>
    </r>
  </si>
  <si>
    <t>eth</t>
  </si>
  <si>
    <r>
      <rPr>
        <sz val="10"/>
        <rFont val="Calibri"/>
      </rPr>
      <t xml:space="preserve">ΣΥΝΟΛΟ ΜΟΡΙΩΝ ΣΤΟ ΔΗΜΟ </t>
    </r>
    <r>
      <rPr>
        <b/>
        <sz val="10"/>
        <rFont val="Calibri"/>
      </rPr>
      <t>ΕΡΥΜΑΝΘΟΥ</t>
    </r>
  </si>
  <si>
    <t>mhnes</t>
  </si>
  <si>
    <t>hmeres</t>
  </si>
  <si>
    <r>
      <rPr>
        <sz val="10"/>
        <rFont val="Calibri"/>
      </rPr>
      <t xml:space="preserve">ΣΥΝΟΛΟ ΜΟΡΙΩΝ ΣΤΟ ΔΗΜΟ </t>
    </r>
    <r>
      <rPr>
        <b/>
        <sz val="10"/>
        <rFont val="Calibri"/>
      </rPr>
      <t>ΚΑΛΑΒΡΥΤΩΝ</t>
    </r>
  </si>
  <si>
    <t>comments</t>
  </si>
  <si>
    <t>ypdil</t>
  </si>
  <si>
    <t>org_eid</t>
  </si>
  <si>
    <t>allo</t>
  </si>
  <si>
    <t>plus_gen_agog</t>
  </si>
  <si>
    <t>am</t>
  </si>
  <si>
    <t>name</t>
  </si>
  <si>
    <t>surname</t>
  </si>
  <si>
    <t>patrwnymo</t>
  </si>
  <si>
    <t>school</t>
  </si>
  <si>
    <t>ethy</t>
  </si>
  <si>
    <t>mhnesy</t>
  </si>
  <si>
    <t>hmeresy</t>
  </si>
  <si>
    <t>klados</t>
  </si>
  <si>
    <t>ΕΤΗ ΑΝΑΓΩΓΗΣ</t>
  </si>
  <si>
    <t>mhtrwnymo</t>
  </si>
  <si>
    <t>ΜΗΝΕΣ ΑΝΑΓΩΓΗΣ</t>
  </si>
  <si>
    <t>ΕΤΗ ΥΠΟΛΟΓΙΣΜΟΥ</t>
  </si>
  <si>
    <t>ΜΟΡΙΑ ΑΠΌ ΠΡΟΥΠΗΡΕΣΙΑ</t>
  </si>
  <si>
    <t>ΝΙΚΟΛΑΟΣ</t>
  </si>
  <si>
    <t>ΠΑΤΡΕΩΝ</t>
  </si>
  <si>
    <t>Πατρέων</t>
  </si>
  <si>
    <t>ΘΩΜΑΣ</t>
  </si>
  <si>
    <t>ΑΝΝΑ</t>
  </si>
  <si>
    <t>ΜΑΡΙΑ</t>
  </si>
  <si>
    <t>ΕΛΕΝΗ</t>
  </si>
  <si>
    <t>ΑΙΚΑΤΕΡΙΝΗ</t>
  </si>
  <si>
    <t>ΑΘΑΝΑΣΙΑ</t>
  </si>
  <si>
    <t>ΠΑΝΑΓΙΩΤΗΣ</t>
  </si>
  <si>
    <t>ΔΗΜΟΤΙΚΟ ΣΧΟΛΕΙΟ ΡΙΟΥ</t>
  </si>
  <si>
    <t>ΕΥΑΓΓΕΛΟΣ</t>
  </si>
  <si>
    <t>ΔΥΤΙΚΗΣ ΑΧΑΪΑΣ</t>
  </si>
  <si>
    <t>ΔΗΜΗΤΡΑ</t>
  </si>
  <si>
    <t>ΣΤΗ ΔΙΑΘΕΣΗ ΤΟΥ ΠΥΣΠΕ</t>
  </si>
  <si>
    <t>ΟΥΡΑΝΙΑ</t>
  </si>
  <si>
    <t>ΑΝΔΡΕΑΣ</t>
  </si>
  <si>
    <t>Εκπόνηση διδακτορικής διατριβής με ερευνητικό πεδίο και συνάφεια στην πρωτοβάθμια εκπαίδευση.</t>
  </si>
  <si>
    <t>#V#Εκπόνηση Phd.pdf#V#Βεβαίωση εντοπιότητας.pdf</t>
  </si>
  <si>
    <t>ΣΠΥΡΟΠΟΥΛΟΥ</t>
  </si>
  <si>
    <t>ΠΕ91.01</t>
  </si>
  <si>
    <t>ΡΙΟΝ-ΠΑΤΡΩΝ</t>
  </si>
  <si>
    <t>ΠΗΤΤΑ</t>
  </si>
  <si>
    <t>ΠΕ08</t>
  </si>
  <si>
    <t>1ο ΔΗΜΟΤΙΚΟ ΣΧΟΛΕΙΟ ΟΒΡΥΑΣ</t>
  </si>
  <si>
    <t>#V#1.jpeg#V#2.jpeg#V#3.jpeg</t>
  </si>
  <si>
    <t>ΓΕΩΡΓΟΠΟΥΛΟΥ</t>
  </si>
  <si>
    <t>#V#Πιστοποιητικο εντοπιοτητας.jpeg</t>
  </si>
  <si>
    <t>ΣΙΩΜΟΥ</t>
  </si>
  <si>
    <t>ΚΩΛΕΤΗ</t>
  </si>
  <si>
    <t>ΑΠΌΣΠΑΣΜΕΝΗ ΑΠΌ ΠΥΣΠΕ/ΠΥΣΔΕ</t>
  </si>
</sst>
</file>

<file path=xl/styles.xml><?xml version="1.0" encoding="utf-8"?>
<styleSheet xmlns="http://schemas.openxmlformats.org/spreadsheetml/2006/main">
  <numFmts count="1">
    <numFmt numFmtId="164" formatCode="dd/mm/yy\ hh:mm"/>
  </numFmts>
  <fonts count="1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Calibri"/>
    </font>
    <font>
      <b/>
      <sz val="10"/>
      <color theme="1"/>
      <name val="Calibri"/>
    </font>
    <font>
      <sz val="10"/>
      <color theme="1"/>
      <name val="Calibri"/>
    </font>
    <font>
      <sz val="11"/>
      <color theme="1"/>
      <name val="Arial"/>
    </font>
    <font>
      <sz val="10"/>
      <name val="Calibri"/>
    </font>
    <font>
      <b/>
      <sz val="10"/>
      <name val="Calibri"/>
    </font>
    <font>
      <sz val="10"/>
      <color theme="1"/>
      <name val="Calibri"/>
      <family val="2"/>
      <charset val="161"/>
    </font>
    <font>
      <sz val="10"/>
      <color theme="1"/>
      <name val="Arial"/>
      <family val="2"/>
      <charset val="161"/>
    </font>
    <font>
      <b/>
      <sz val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textRotation="90" wrapText="1"/>
    </xf>
    <xf numFmtId="0" fontId="1" fillId="0" borderId="0" xfId="0" applyFont="1" applyAlignment="1"/>
    <xf numFmtId="0" fontId="2" fillId="0" borderId="0" xfId="0" applyFont="1" applyFill="1" applyAlignment="1"/>
    <xf numFmtId="0" fontId="5" fillId="0" borderId="0" xfId="0" applyFont="1" applyFill="1" applyAlignment="1"/>
    <xf numFmtId="0" fontId="0" fillId="0" borderId="0" xfId="0" applyFont="1" applyFill="1" applyAlignment="1"/>
    <xf numFmtId="0" fontId="5" fillId="0" borderId="1" xfId="0" applyFont="1" applyFill="1" applyBorder="1" applyAlignment="1"/>
    <xf numFmtId="0" fontId="2" fillId="0" borderId="0" xfId="0" applyFont="1" applyFill="1" applyBorder="1" applyAlignment="1"/>
    <xf numFmtId="0" fontId="2" fillId="2" borderId="0" xfId="0" applyFont="1" applyFill="1" applyBorder="1" applyAlignment="1">
      <alignment horizontal="left" vertical="center" textRotation="90" wrapText="1"/>
    </xf>
    <xf numFmtId="0" fontId="2" fillId="0" borderId="3" xfId="0" applyFont="1" applyFill="1" applyBorder="1" applyAlignment="1"/>
    <xf numFmtId="0" fontId="2" fillId="0" borderId="0" xfId="0" applyFont="1" applyFill="1" applyBorder="1" applyAlignment="1">
      <alignment horizontal="left" vertical="center" textRotation="90" wrapText="1"/>
    </xf>
    <xf numFmtId="0" fontId="0" fillId="0" borderId="0" xfId="0" applyFont="1" applyFill="1" applyBorder="1" applyAlignment="1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left" vertical="center" textRotation="90" wrapText="1"/>
    </xf>
    <xf numFmtId="0" fontId="3" fillId="2" borderId="4" xfId="0" applyFont="1" applyFill="1" applyBorder="1" applyAlignment="1">
      <alignment horizontal="left" vertical="center" textRotation="90" wrapText="1"/>
    </xf>
    <xf numFmtId="0" fontId="2" fillId="0" borderId="4" xfId="0" applyFont="1" applyFill="1" applyBorder="1" applyAlignment="1"/>
    <xf numFmtId="0" fontId="8" fillId="0" borderId="4" xfId="0" applyFont="1" applyFill="1" applyBorder="1" applyAlignment="1"/>
    <xf numFmtId="0" fontId="9" fillId="0" borderId="1" xfId="0" applyFont="1" applyBorder="1" applyAlignment="1">
      <alignment wrapText="1"/>
    </xf>
    <xf numFmtId="164" fontId="9" fillId="0" borderId="1" xfId="0" applyNumberFormat="1" applyFont="1" applyBorder="1" applyAlignment="1">
      <alignment wrapText="1"/>
    </xf>
    <xf numFmtId="0" fontId="10" fillId="0" borderId="4" xfId="0" applyFont="1" applyFill="1" applyBorder="1" applyAlignment="1"/>
    <xf numFmtId="0" fontId="2" fillId="0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</cellXfs>
  <cellStyles count="1">
    <cellStyle name="Κανονικό" xfId="0" builtinId="0"/>
  </cellStyles>
  <dxfs count="1">
    <dxf>
      <font>
        <b/>
      </font>
      <fill>
        <patternFill patternType="none"/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199"/>
  <sheetViews>
    <sheetView topLeftCell="BB1" workbookViewId="0">
      <selection activeCell="BL5" sqref="A2:BL5"/>
    </sheetView>
  </sheetViews>
  <sheetFormatPr defaultColWidth="14.42578125" defaultRowHeight="15" customHeight="1"/>
  <cols>
    <col min="1" max="29" width="8.7109375" customWidth="1"/>
    <col min="30" max="30" width="11.140625" customWidth="1"/>
    <col min="31" max="31" width="17.140625" customWidth="1"/>
    <col min="32" max="32" width="15.5703125" customWidth="1"/>
    <col min="33" max="64" width="8.7109375" customWidth="1"/>
  </cols>
  <sheetData>
    <row r="1" spans="1:64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22</v>
      </c>
      <c r="Q1" s="1" t="s">
        <v>23</v>
      </c>
      <c r="R1" s="1" t="s">
        <v>24</v>
      </c>
      <c r="S1" s="1" t="s">
        <v>28</v>
      </c>
      <c r="T1" s="1" t="s">
        <v>29</v>
      </c>
      <c r="U1" s="1" t="s">
        <v>31</v>
      </c>
      <c r="V1" s="1" t="s">
        <v>34</v>
      </c>
      <c r="W1" s="1" t="s">
        <v>37</v>
      </c>
      <c r="X1" s="1" t="s">
        <v>39</v>
      </c>
      <c r="Y1" s="1" t="s">
        <v>40</v>
      </c>
      <c r="Z1" s="1" t="s">
        <v>41</v>
      </c>
      <c r="AA1" s="1" t="s">
        <v>42</v>
      </c>
      <c r="AB1" s="1" t="s">
        <v>44</v>
      </c>
      <c r="AC1" s="1" t="s">
        <v>45</v>
      </c>
      <c r="AD1" s="1" t="s">
        <v>47</v>
      </c>
      <c r="AE1" s="1" t="s">
        <v>48</v>
      </c>
      <c r="AF1" s="1" t="s">
        <v>51</v>
      </c>
      <c r="AG1" s="1" t="s">
        <v>55</v>
      </c>
      <c r="AH1" s="1" t="s">
        <v>58</v>
      </c>
      <c r="AI1" s="1" t="s">
        <v>59</v>
      </c>
      <c r="AJ1" s="1" t="s">
        <v>60</v>
      </c>
      <c r="AK1" s="1" t="s">
        <v>61</v>
      </c>
      <c r="AL1" s="1" t="s">
        <v>62</v>
      </c>
      <c r="AM1" s="1" t="s">
        <v>64</v>
      </c>
      <c r="AN1" s="1" t="s">
        <v>65</v>
      </c>
      <c r="AO1" s="1" t="s">
        <v>66</v>
      </c>
      <c r="AP1" s="1" t="s">
        <v>67</v>
      </c>
      <c r="AQ1" s="1" t="s">
        <v>69</v>
      </c>
      <c r="AR1" s="1" t="s">
        <v>70</v>
      </c>
      <c r="AS1" s="1" t="s">
        <v>71</v>
      </c>
      <c r="AT1" s="1" t="s">
        <v>73</v>
      </c>
      <c r="AU1" s="1" t="s">
        <v>75</v>
      </c>
      <c r="AV1" s="1" t="s">
        <v>76</v>
      </c>
      <c r="AW1" s="1" t="s">
        <v>78</v>
      </c>
      <c r="AX1" s="1" t="s">
        <v>79</v>
      </c>
      <c r="AY1" s="1" t="s">
        <v>80</v>
      </c>
      <c r="AZ1" s="1" t="s">
        <v>81</v>
      </c>
      <c r="BA1" s="1" t="s">
        <v>82</v>
      </c>
      <c r="BB1" s="1"/>
      <c r="BC1" s="1" t="s">
        <v>83</v>
      </c>
      <c r="BD1" s="1" t="s">
        <v>84</v>
      </c>
      <c r="BE1" s="1" t="s">
        <v>85</v>
      </c>
      <c r="BF1" s="1" t="s">
        <v>86</v>
      </c>
      <c r="BG1" s="1" t="s">
        <v>87</v>
      </c>
      <c r="BH1" s="1" t="s">
        <v>88</v>
      </c>
      <c r="BI1" s="1" t="s">
        <v>89</v>
      </c>
      <c r="BJ1" s="1" t="s">
        <v>90</v>
      </c>
      <c r="BK1" s="1" t="s">
        <v>91</v>
      </c>
      <c r="BL1" s="1" t="s">
        <v>93</v>
      </c>
    </row>
    <row r="2" spans="1:64" ht="12.75" customHeight="1">
      <c r="A2" s="19">
        <v>168</v>
      </c>
      <c r="B2" s="19">
        <v>0</v>
      </c>
      <c r="C2" s="19">
        <v>0</v>
      </c>
      <c r="D2" s="19">
        <v>0</v>
      </c>
      <c r="E2" s="19">
        <v>0</v>
      </c>
      <c r="F2" s="19">
        <v>0</v>
      </c>
      <c r="G2" s="19">
        <v>0</v>
      </c>
      <c r="H2" s="19">
        <v>0</v>
      </c>
      <c r="I2" s="19">
        <v>0</v>
      </c>
      <c r="J2" s="19">
        <v>2223</v>
      </c>
      <c r="K2" s="19">
        <v>0</v>
      </c>
      <c r="L2" s="19">
        <v>0</v>
      </c>
      <c r="M2" s="19">
        <v>0</v>
      </c>
      <c r="N2" s="19">
        <v>0</v>
      </c>
      <c r="O2" s="19">
        <v>0</v>
      </c>
      <c r="P2" s="19">
        <v>0</v>
      </c>
      <c r="Q2" s="19">
        <v>0</v>
      </c>
      <c r="R2" s="19">
        <v>0</v>
      </c>
      <c r="S2" s="19">
        <v>0</v>
      </c>
      <c r="T2" s="19">
        <v>0</v>
      </c>
      <c r="U2" s="19">
        <v>0</v>
      </c>
      <c r="V2" s="19">
        <v>0</v>
      </c>
      <c r="W2" s="19">
        <v>0</v>
      </c>
      <c r="X2" s="19">
        <v>0</v>
      </c>
      <c r="Y2" s="19">
        <v>0</v>
      </c>
      <c r="Z2" s="19">
        <v>0</v>
      </c>
      <c r="AA2" s="19">
        <v>0</v>
      </c>
      <c r="AB2" s="19">
        <v>0</v>
      </c>
      <c r="AC2" s="19">
        <v>0</v>
      </c>
      <c r="AD2" s="19">
        <v>0</v>
      </c>
      <c r="AE2" s="20">
        <v>43685.535358796304</v>
      </c>
      <c r="AF2" s="20">
        <v>43685.535358796304</v>
      </c>
      <c r="AG2" s="19">
        <v>1</v>
      </c>
      <c r="AH2" s="19">
        <v>0</v>
      </c>
      <c r="AI2" s="19">
        <v>0</v>
      </c>
      <c r="AJ2" s="19" t="s">
        <v>98</v>
      </c>
      <c r="AK2" s="19">
        <v>5</v>
      </c>
      <c r="AL2" s="19">
        <v>0</v>
      </c>
      <c r="AM2" s="19">
        <v>0</v>
      </c>
      <c r="AN2" s="19">
        <v>0</v>
      </c>
      <c r="AO2" s="19">
        <v>0</v>
      </c>
      <c r="AP2" s="19">
        <v>0</v>
      </c>
      <c r="AQ2" s="19">
        <v>0</v>
      </c>
      <c r="AR2" s="19">
        <v>0</v>
      </c>
      <c r="AS2" s="19">
        <v>0</v>
      </c>
      <c r="AT2" s="19">
        <v>0</v>
      </c>
      <c r="AU2" s="19">
        <v>0</v>
      </c>
      <c r="AV2" s="19">
        <v>0</v>
      </c>
      <c r="AW2" s="19" t="s">
        <v>114</v>
      </c>
      <c r="AX2" s="19">
        <v>1</v>
      </c>
      <c r="AY2" s="19">
        <v>0</v>
      </c>
      <c r="AZ2" s="19"/>
      <c r="BA2" s="19">
        <v>0</v>
      </c>
      <c r="BB2" s="19" t="s">
        <v>115</v>
      </c>
      <c r="BC2" s="19">
        <v>228346</v>
      </c>
      <c r="BD2" s="19" t="s">
        <v>102</v>
      </c>
      <c r="BE2" s="19" t="s">
        <v>116</v>
      </c>
      <c r="BF2" s="19" t="s">
        <v>113</v>
      </c>
      <c r="BG2" s="19" t="s">
        <v>111</v>
      </c>
      <c r="BH2" s="19">
        <v>13</v>
      </c>
      <c r="BI2" s="19">
        <v>5</v>
      </c>
      <c r="BJ2" s="19">
        <v>26</v>
      </c>
      <c r="BK2" s="19" t="s">
        <v>117</v>
      </c>
      <c r="BL2" s="19" t="s">
        <v>110</v>
      </c>
    </row>
    <row r="3" spans="1:64" ht="12.75" customHeight="1">
      <c r="A3" s="19">
        <v>177</v>
      </c>
      <c r="B3" s="19">
        <v>0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1518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0</v>
      </c>
      <c r="X3" s="19">
        <v>0</v>
      </c>
      <c r="Y3" s="19">
        <v>0</v>
      </c>
      <c r="Z3" s="19">
        <v>0</v>
      </c>
      <c r="AA3" s="19">
        <v>0</v>
      </c>
      <c r="AB3" s="19">
        <v>0</v>
      </c>
      <c r="AC3" s="19">
        <v>0</v>
      </c>
      <c r="AD3" s="19">
        <v>0</v>
      </c>
      <c r="AE3" s="20">
        <v>43685.835104166697</v>
      </c>
      <c r="AF3" s="20">
        <v>43685.835104166697</v>
      </c>
      <c r="AG3" s="19">
        <v>1</v>
      </c>
      <c r="AH3" s="19">
        <v>2</v>
      </c>
      <c r="AI3" s="19">
        <v>2</v>
      </c>
      <c r="AJ3" s="19" t="s">
        <v>118</v>
      </c>
      <c r="AK3" s="19">
        <v>5</v>
      </c>
      <c r="AL3" s="19">
        <v>0</v>
      </c>
      <c r="AM3" s="19">
        <v>1</v>
      </c>
      <c r="AN3" s="19">
        <v>0</v>
      </c>
      <c r="AO3" s="19">
        <v>0</v>
      </c>
      <c r="AP3" s="19">
        <v>0</v>
      </c>
      <c r="AQ3" s="19">
        <v>0</v>
      </c>
      <c r="AR3" s="19">
        <v>0</v>
      </c>
      <c r="AS3" s="19">
        <v>0</v>
      </c>
      <c r="AT3" s="19">
        <v>0</v>
      </c>
      <c r="AU3" s="19">
        <v>0</v>
      </c>
      <c r="AV3" s="19">
        <v>0</v>
      </c>
      <c r="AW3" s="19"/>
      <c r="AX3" s="19">
        <v>1</v>
      </c>
      <c r="AY3" s="19">
        <v>0</v>
      </c>
      <c r="AZ3" s="19"/>
      <c r="BA3" s="19">
        <v>0</v>
      </c>
      <c r="BB3" s="19"/>
      <c r="BC3" s="19">
        <v>176922</v>
      </c>
      <c r="BD3" s="19" t="s">
        <v>101</v>
      </c>
      <c r="BE3" s="19" t="s">
        <v>119</v>
      </c>
      <c r="BF3" s="19" t="s">
        <v>108</v>
      </c>
      <c r="BG3" s="19" t="s">
        <v>107</v>
      </c>
      <c r="BH3" s="19">
        <v>23</v>
      </c>
      <c r="BI3" s="19">
        <v>8</v>
      </c>
      <c r="BJ3" s="19">
        <v>24</v>
      </c>
      <c r="BK3" s="19" t="s">
        <v>120</v>
      </c>
      <c r="BL3" s="19" t="s">
        <v>103</v>
      </c>
    </row>
    <row r="4" spans="1:64" ht="12.75" customHeight="1">
      <c r="A4" s="19">
        <v>237</v>
      </c>
      <c r="B4" s="19">
        <v>0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269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0</v>
      </c>
      <c r="AB4" s="19">
        <v>0</v>
      </c>
      <c r="AC4" s="19">
        <v>0</v>
      </c>
      <c r="AD4" s="19">
        <v>0</v>
      </c>
      <c r="AE4" s="20">
        <v>43688.886979166702</v>
      </c>
      <c r="AF4" s="20">
        <v>43688.886979166702</v>
      </c>
      <c r="AG4" s="19">
        <v>1</v>
      </c>
      <c r="AH4" s="19">
        <v>1</v>
      </c>
      <c r="AI4" s="19">
        <v>0</v>
      </c>
      <c r="AJ4" s="19" t="s">
        <v>99</v>
      </c>
      <c r="AK4" s="19">
        <v>5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>
        <v>0</v>
      </c>
      <c r="AT4" s="19">
        <v>0</v>
      </c>
      <c r="AU4" s="19">
        <v>0</v>
      </c>
      <c r="AV4" s="19">
        <v>0</v>
      </c>
      <c r="AW4" s="19"/>
      <c r="AX4" s="19">
        <v>1</v>
      </c>
      <c r="AY4" s="19">
        <v>0</v>
      </c>
      <c r="AZ4" s="19"/>
      <c r="BA4" s="19">
        <v>0</v>
      </c>
      <c r="BB4" s="19" t="s">
        <v>122</v>
      </c>
      <c r="BC4" s="19">
        <v>215844</v>
      </c>
      <c r="BD4" s="19" t="s">
        <v>103</v>
      </c>
      <c r="BE4" s="19" t="s">
        <v>123</v>
      </c>
      <c r="BF4" s="19" t="s">
        <v>106</v>
      </c>
      <c r="BG4" s="19" t="s">
        <v>121</v>
      </c>
      <c r="BH4" s="19">
        <v>14</v>
      </c>
      <c r="BI4" s="19">
        <v>1</v>
      </c>
      <c r="BJ4" s="19">
        <v>24</v>
      </c>
      <c r="BK4" s="19" t="s">
        <v>120</v>
      </c>
      <c r="BL4" s="19" t="s">
        <v>104</v>
      </c>
    </row>
    <row r="5" spans="1:64" ht="12.75" customHeight="1">
      <c r="A5" s="19">
        <v>324</v>
      </c>
      <c r="B5" s="19">
        <v>0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2214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  <c r="X5" s="19">
        <v>0</v>
      </c>
      <c r="Y5" s="19">
        <v>0</v>
      </c>
      <c r="Z5" s="19">
        <v>0</v>
      </c>
      <c r="AA5" s="19">
        <v>0</v>
      </c>
      <c r="AB5" s="19">
        <v>0</v>
      </c>
      <c r="AC5" s="19">
        <v>0</v>
      </c>
      <c r="AD5" s="19">
        <v>0</v>
      </c>
      <c r="AE5" s="20">
        <v>43695.619027777801</v>
      </c>
      <c r="AF5" s="20">
        <v>43695.619027777801</v>
      </c>
      <c r="AG5" s="19">
        <v>1</v>
      </c>
      <c r="AH5" s="19">
        <v>0</v>
      </c>
      <c r="AI5" s="19">
        <v>0</v>
      </c>
      <c r="AJ5" s="19"/>
      <c r="AK5" s="19">
        <v>5</v>
      </c>
      <c r="AL5" s="19">
        <v>0</v>
      </c>
      <c r="AM5" s="19">
        <v>0</v>
      </c>
      <c r="AN5" s="19">
        <v>0</v>
      </c>
      <c r="AO5" s="19">
        <v>0</v>
      </c>
      <c r="AP5" s="19">
        <v>0</v>
      </c>
      <c r="AQ5" s="19">
        <v>0</v>
      </c>
      <c r="AR5" s="19">
        <v>0</v>
      </c>
      <c r="AS5" s="19">
        <v>0</v>
      </c>
      <c r="AT5" s="19">
        <v>0</v>
      </c>
      <c r="AU5" s="19">
        <v>0</v>
      </c>
      <c r="AV5" s="19">
        <v>0</v>
      </c>
      <c r="AW5" s="19"/>
      <c r="AX5" s="19">
        <v>1</v>
      </c>
      <c r="AY5" s="19">
        <v>0</v>
      </c>
      <c r="AZ5" s="19"/>
      <c r="BA5" s="19">
        <v>0</v>
      </c>
      <c r="BB5" s="19" t="s">
        <v>124</v>
      </c>
      <c r="BC5" s="19">
        <v>229608</v>
      </c>
      <c r="BD5" s="19" t="s">
        <v>112</v>
      </c>
      <c r="BE5" s="19" t="s">
        <v>125</v>
      </c>
      <c r="BF5" s="19" t="s">
        <v>100</v>
      </c>
      <c r="BG5" s="19" t="s">
        <v>111</v>
      </c>
      <c r="BH5" s="19">
        <v>12</v>
      </c>
      <c r="BI5" s="19">
        <v>5</v>
      </c>
      <c r="BJ5" s="19">
        <v>9</v>
      </c>
      <c r="BK5" s="19" t="s">
        <v>117</v>
      </c>
      <c r="BL5" s="19" t="s">
        <v>105</v>
      </c>
    </row>
    <row r="6" spans="1:64" ht="12.75" customHeight="1"/>
    <row r="7" spans="1:64" ht="12.75" customHeight="1"/>
    <row r="8" spans="1:64" ht="12.75" customHeight="1"/>
    <row r="9" spans="1:64" ht="12.75" customHeight="1"/>
    <row r="10" spans="1:64" ht="12.75" customHeight="1"/>
    <row r="11" spans="1:64" ht="12.75" customHeight="1"/>
    <row r="12" spans="1:64" ht="12.75" customHeight="1"/>
    <row r="13" spans="1:64" ht="12.75" customHeight="1"/>
    <row r="14" spans="1:64" ht="12.75" customHeight="1"/>
    <row r="15" spans="1:64" ht="12.75" customHeight="1"/>
    <row r="16" spans="1:64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</sheetData>
  <autoFilter ref="BK1:BK199"/>
  <pageMargins left="0.75" right="0.75" top="1" bottom="1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586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11" sqref="E11"/>
    </sheetView>
  </sheetViews>
  <sheetFormatPr defaultColWidth="14.42578125" defaultRowHeight="15" customHeight="1"/>
  <cols>
    <col min="1" max="1" width="3.7109375" style="23" bestFit="1" customWidth="1"/>
    <col min="2" max="2" width="13.7109375" bestFit="1" customWidth="1"/>
    <col min="3" max="3" width="11" customWidth="1"/>
    <col min="4" max="4" width="12.140625" customWidth="1"/>
    <col min="5" max="5" width="28.140625" bestFit="1" customWidth="1"/>
    <col min="6" max="6" width="7" customWidth="1"/>
    <col min="7" max="7" width="7.85546875" bestFit="1" customWidth="1"/>
    <col min="8" max="8" width="3.5703125" customWidth="1"/>
    <col min="9" max="9" width="4.42578125" customWidth="1"/>
    <col min="10" max="10" width="4.7109375" customWidth="1"/>
    <col min="11" max="11" width="7" customWidth="1"/>
    <col min="12" max="14" width="3.28515625" customWidth="1"/>
    <col min="15" max="15" width="12.28515625" style="23" customWidth="1"/>
    <col min="16" max="16" width="3.28515625" customWidth="1"/>
    <col min="17" max="17" width="9" style="23" customWidth="1"/>
    <col min="18" max="19" width="3.28515625" hidden="1" customWidth="1"/>
    <col min="20" max="20" width="7" hidden="1" customWidth="1"/>
    <col min="21" max="22" width="3.28515625" hidden="1" customWidth="1"/>
    <col min="23" max="23" width="9" hidden="1" customWidth="1"/>
    <col min="24" max="24" width="4.140625" hidden="1" customWidth="1"/>
    <col min="25" max="25" width="8.7109375" hidden="1" customWidth="1"/>
    <col min="26" max="31" width="8" bestFit="1" customWidth="1"/>
    <col min="32" max="35" width="3.7109375" style="12" customWidth="1"/>
    <col min="36" max="39" width="8.7109375" hidden="1" customWidth="1"/>
  </cols>
  <sheetData>
    <row r="1" spans="1:39" ht="168" customHeight="1">
      <c r="A1" s="13" t="s">
        <v>4</v>
      </c>
      <c r="B1" s="13" t="s">
        <v>6</v>
      </c>
      <c r="C1" s="13" t="s">
        <v>12</v>
      </c>
      <c r="D1" s="13" t="s">
        <v>18</v>
      </c>
      <c r="E1" s="13" t="s">
        <v>19</v>
      </c>
      <c r="F1" s="13" t="s">
        <v>20</v>
      </c>
      <c r="G1" s="14" t="s">
        <v>21</v>
      </c>
      <c r="H1" s="14" t="s">
        <v>25</v>
      </c>
      <c r="I1" s="14" t="s">
        <v>26</v>
      </c>
      <c r="J1" s="15" t="s">
        <v>27</v>
      </c>
      <c r="K1" s="15" t="s">
        <v>30</v>
      </c>
      <c r="L1" s="15" t="s">
        <v>32</v>
      </c>
      <c r="M1" s="15" t="s">
        <v>33</v>
      </c>
      <c r="N1" s="15" t="s">
        <v>35</v>
      </c>
      <c r="O1" s="14" t="s">
        <v>36</v>
      </c>
      <c r="P1" s="15" t="s">
        <v>38</v>
      </c>
      <c r="Q1" s="14" t="s">
        <v>36</v>
      </c>
      <c r="R1" s="15" t="s">
        <v>43</v>
      </c>
      <c r="S1" s="15" t="s">
        <v>46</v>
      </c>
      <c r="T1" s="15" t="s">
        <v>49</v>
      </c>
      <c r="U1" s="15" t="s">
        <v>50</v>
      </c>
      <c r="V1" s="15" t="s">
        <v>52</v>
      </c>
      <c r="W1" s="15" t="s">
        <v>53</v>
      </c>
      <c r="X1" s="15" t="s">
        <v>54</v>
      </c>
      <c r="Y1" s="15" t="s">
        <v>56</v>
      </c>
      <c r="Z1" s="16" t="s">
        <v>57</v>
      </c>
      <c r="AA1" s="15" t="s">
        <v>63</v>
      </c>
      <c r="AB1" s="15" t="s">
        <v>68</v>
      </c>
      <c r="AC1" s="15" t="s">
        <v>72</v>
      </c>
      <c r="AD1" s="15" t="s">
        <v>74</v>
      </c>
      <c r="AE1" s="15" t="s">
        <v>77</v>
      </c>
      <c r="AF1" s="11"/>
      <c r="AG1" s="11"/>
      <c r="AH1" s="11"/>
      <c r="AI1" s="11"/>
      <c r="AJ1" s="9" t="s">
        <v>92</v>
      </c>
      <c r="AK1" s="2" t="s">
        <v>94</v>
      </c>
      <c r="AL1" s="2" t="s">
        <v>95</v>
      </c>
      <c r="AM1" s="2" t="s">
        <v>96</v>
      </c>
    </row>
    <row r="2" spans="1:39" s="6" customFormat="1" ht="14.25">
      <c r="A2" s="22">
        <v>1</v>
      </c>
      <c r="B2" s="17" t="str">
        <f>Φύλλο1!BE3</f>
        <v>ΠΗΤΤΑ</v>
      </c>
      <c r="C2" s="17" t="str">
        <f>Φύλλο1!BD3</f>
        <v>ΑΝΝΑ</v>
      </c>
      <c r="D2" s="17" t="str">
        <f>Φύλλο1!BF3</f>
        <v>ΕΥΑΓΓΕΛΟΣ</v>
      </c>
      <c r="E2" s="17" t="str">
        <f>Φύλλο1!BG3</f>
        <v>ΔΗΜΟΤΙΚΟ ΣΧΟΛΕΙΟ ΡΙΟΥ</v>
      </c>
      <c r="F2" s="17">
        <f>Φύλλο1!BC3</f>
        <v>176922</v>
      </c>
      <c r="G2" s="17" t="str">
        <f>Φύλλο1!BK3</f>
        <v>ΠΕ08</v>
      </c>
      <c r="H2" s="17">
        <f>Φύλλο1!BH3</f>
        <v>23</v>
      </c>
      <c r="I2" s="17">
        <f>Φύλλο1!BI3</f>
        <v>8</v>
      </c>
      <c r="J2" s="17">
        <f>Φύλλο1!BJ3</f>
        <v>24</v>
      </c>
      <c r="K2" s="17">
        <f>IF(H2&lt;=10,H2+TRUNC((IF(J2&gt;15,(I2+1)/12,I2/12)),3),(IF(AND((H2&gt;10),(H2&lt;=20)),10+(H2-10)*1.5+TRUNC((1.5*(IF(J2&gt;15,(I2+1)/12,I2/12))),3),25+(H2-20)*2+TRUNC((2*(IF(J2&gt;15,(I2+1)/12,I2/12))),3))))</f>
        <v>32.5</v>
      </c>
      <c r="L2" s="17">
        <f>IF(Φύλλο1!AH3=0,0,IF(Φύλλο1!AH3=1,4,IF(Φύλλο1!AH3=2,4,IF(Φύλλο1!AH3=3,4,IF(Φύλλο1!AH3=4,12,IF(Φύλλο1!AH3=5,6,"error"))))))</f>
        <v>4</v>
      </c>
      <c r="M2" s="17">
        <f>IF(Φύλλο1!AI3=0,0,IF(Φύλλο1!AI3=1,5,IF(Φύλλο1!AI3=2,11,IF(Φύλλο1!AI3=3,19,IF(Φύλλο1!AI3=4,29,19+(Φύλλο1!AI3-3)*10)))))</f>
        <v>11</v>
      </c>
      <c r="N2" s="17">
        <f>IF(Φύλλο1!AK3 = 0,0,4)</f>
        <v>4</v>
      </c>
      <c r="O2" s="22" t="str">
        <f>IF(Φύλλο1!AK3=0,0,IF(Φύλλο1!AK3=1,"ΑΙΓΙΑΛΕΙΑΣ",IF(Φύλλο1!AK3=2,"ΔΥΤΙΚΗΣ ΑΧΑΪΑΣ",IF(Φύλλο1!AK3=3,"ΕΡΥΜΑΝΘΟΥ",IF(Φύλλο1!AK3=4,"ΚΑΛΑΒΡΥΤΩΝ",IF(Φύλλο1!AK3=5,"ΠΑΤΡΕΩN",error))))))</f>
        <v>ΠΑΤΡΕΩN</v>
      </c>
      <c r="P2" s="17">
        <f>IF(Φύλλο1!AL3 = 0,0,10)</f>
        <v>0</v>
      </c>
      <c r="Q2" s="22">
        <f>IF(Φύλλο1!AL3=0,0,IF(Φύλλο1!AL3=1,"ΑΙΓΙΑΛΕΙΑΣ",IF(Φύλλο1!AL3=2,"ΔΥΤΙΚΗΣ ΑΧΑΪΑΣ",IF(Φύλλο1!AL3=3,"ΕΡΥΜΑΝΘΟΥ",IF(Φύλλο1!AL3=4,"ΚΑΛΑΒΡΥΤΩΝ",IF(Φύλλο1!AL3=5,"ΠΑΤΡΕΩN",error))))))</f>
        <v>0</v>
      </c>
      <c r="R2" s="17">
        <f>IF(Φύλλο1!G3 = 1,3,0)</f>
        <v>0</v>
      </c>
      <c r="S2" s="17">
        <f>IF(Φύλλο1!H3 = 1,2,0)</f>
        <v>0</v>
      </c>
      <c r="T2" s="17">
        <f>IF(Φύλλο1!I3=0,0,IF(Φύλλο1!I3=1,"ΑΙΓΙΑΛΕΙΑΣ",IF(Φύλλο1!I3=2,"ΔΥΤΙΚΗΣ ΑΧΑΪΑΣ",IF(Φύλλο1!I3=3,"ΕΡΥΜΑΝΘΟΥ",IF(Φύλλο1!I3=4,"ΚΑΛΑΒΡΥΤΩΝ",IF(Φύλλο1!I3=5,"ΠΑΤΡΕΩN",error))))))</f>
        <v>0</v>
      </c>
      <c r="U2" s="17">
        <f>IF(Φύλλο1!B3=1,5,IF(Φύλλο1!B3=2,20,IF(Φύλλο1!B3=3,30,0)))</f>
        <v>0</v>
      </c>
      <c r="V2" s="17">
        <f>IF(Φύλλο1!C3=1,1,IF(Φύλλο1!C3=2,3,0))</f>
        <v>0</v>
      </c>
      <c r="W2" s="17">
        <f>IF(Φύλλο1!D3=0,0,IF(Φύλλο1!D3=1,"ΑΙΓΙΑΛΕΙΑΣ",IF(Φύλλο1!D3=2,"ΔΥΤΙΚΗΣ ΑΧΑΪΑΣ",IF(Φύλλο1!D3=3,"ΕΡΥΜΑΝΘΟΥ",IF(Φύλλο1!D3=4,"ΚΑΛΑΒΡΥΤΩΝ",IF(Φύλλο1!D3=5,"ΠΑΤΡΕΩN",error))))))</f>
        <v>0</v>
      </c>
      <c r="X2" s="17">
        <f>IF(Φύλλο1!E3=1,5,0)</f>
        <v>0</v>
      </c>
      <c r="Y2" s="17">
        <f>IF(Φύλλο1!F3=0,0,IF(Φύλλο1!F3=1,"ΑΙΓΙΑΛΕΙΑΣ",IF(Φύλλο1!F3=2,"ΔΥΤΙΚΗΣ ΑΧΑΪΑΣ",IF(Φύλλο1!F3=3,"ΕΡΥΜΑΝΘΟΥ",IF(Φύλλο1!F3=4,"ΚΑΛΑΒΡΥΤΩΝ",IF(Φύλλο1!F3=5,"ΠΑΤΡΕΩN",error))))))</f>
        <v>0</v>
      </c>
      <c r="Z2" s="21">
        <f>AM2+L2+M2+R2+U2</f>
        <v>47.5</v>
      </c>
      <c r="AA2" s="21">
        <f>Z2 + IF(Φύλλο1!AK3=5,4,0) + IF(Φύλλο1!AL3=5,10,0) + IF(Φύλλο1!D3=5,V2,0) + IF(Φύλλο1!F3=5,X2,0) + IF(Φύλλο1!I3=5,2,0)</f>
        <v>51.5</v>
      </c>
      <c r="AB2" s="21">
        <f>Z2 + IF(Φύλλο1!AK3=1,4,0) + IF(Φύλλο1!AL3=1,10,0) + IF(Φύλλο1!D3=1,V2,0) + IF(Φύλλο1!F3=1,X2,0)  + IF(Φύλλο1!I3=1,2,0)</f>
        <v>47.5</v>
      </c>
      <c r="AC2" s="21">
        <f>Z2 + IF(Φύλλο1!AK3=2,4,0) + IF(Φύλλο1!AL3=2,10,0) + IF(Φύλλο1!D3=2,V2,0) + IF(Φύλλο1!F3=2,X2,0) + IF(Φύλλο1!I3=2,2,0)</f>
        <v>47.5</v>
      </c>
      <c r="AD2" s="21">
        <f>Z2 + IF(Φύλλο1!AK3=3,4,0) + IF(Φύλλο1!AL3=3,10,0) + IF(Φύλλο1!D3=3,V2,0) + IF(Φύλλο1!F3=3,X2,0) + IF(Φύλλο1!I3=3,2,0)</f>
        <v>47.5</v>
      </c>
      <c r="AE2" s="21">
        <f>Z2 + IF(Φύλλο1!AK3=4,4,0) + IF(Φύλλο1!AL3=4,10,0) + IF(Φύλλο1!D3=4,V2,0) + IF(Φύλλο1!F3=4,X2,0) + IF(Φύλλο1!I3=4,2,0)</f>
        <v>47.5</v>
      </c>
      <c r="AF2" s="8"/>
      <c r="AG2" s="8"/>
      <c r="AH2" s="8"/>
      <c r="AI2" s="8"/>
      <c r="AJ2" s="4">
        <f>H2</f>
        <v>23</v>
      </c>
      <c r="AK2" s="5">
        <f>IF(J2&gt;14,I2+1,I2)</f>
        <v>9</v>
      </c>
      <c r="AL2" s="5">
        <f>AJ2+AK2/12</f>
        <v>23.75</v>
      </c>
      <c r="AM2" s="5">
        <f>TRUNC((IF(AL2&gt;20,(AL2-20)*2+10+15,(IF(AL2&gt;10,(AL2-10)*1.5+10,AL2*1)))),3)</f>
        <v>32.5</v>
      </c>
    </row>
    <row r="3" spans="1:39" s="34" customFormat="1" ht="25.5">
      <c r="A3" s="27">
        <v>2</v>
      </c>
      <c r="B3" s="24" t="s">
        <v>126</v>
      </c>
      <c r="C3" s="24" t="s">
        <v>102</v>
      </c>
      <c r="D3" s="24" t="s">
        <v>97</v>
      </c>
      <c r="E3" s="25" t="s">
        <v>127</v>
      </c>
      <c r="F3" s="24">
        <v>229267</v>
      </c>
      <c r="G3" s="24" t="s">
        <v>120</v>
      </c>
      <c r="H3" s="24">
        <v>12</v>
      </c>
      <c r="I3" s="24">
        <v>4</v>
      </c>
      <c r="J3" s="24">
        <v>15</v>
      </c>
      <c r="K3" s="26">
        <f>IF(H3&lt;=10,H3+TRUNC((IF(J3&gt;15,(I3+1)/12,I3/12)),3),(IF(AND((H3&gt;10),(H3&lt;=20)),10+(H3-10)*1.5+TRUNC((1.5*(IF(J3&gt;15,(I3+1)/12,I3/12))),3),25+(H3-20)*2+TRUNC((2*(IF(J3&gt;15,(I3+1)/12,I3/12))),3))))</f>
        <v>13.5</v>
      </c>
      <c r="L3" s="24">
        <v>4</v>
      </c>
      <c r="M3" s="24">
        <v>11</v>
      </c>
      <c r="N3" s="24">
        <v>4</v>
      </c>
      <c r="O3" s="27" t="s">
        <v>98</v>
      </c>
      <c r="P3" s="24">
        <v>10</v>
      </c>
      <c r="Q3" s="28" t="s">
        <v>109</v>
      </c>
      <c r="R3" s="24"/>
      <c r="S3" s="29">
        <f>IF(Φύλλο1!H6 = 1,2,0)</f>
        <v>0</v>
      </c>
      <c r="T3" s="24">
        <v>0</v>
      </c>
      <c r="U3" s="24">
        <v>0</v>
      </c>
      <c r="V3" s="24">
        <v>0</v>
      </c>
      <c r="W3" s="24">
        <v>0</v>
      </c>
      <c r="X3" s="24">
        <v>0</v>
      </c>
      <c r="Y3" s="24">
        <v>0</v>
      </c>
      <c r="Z3" s="30">
        <f>AM3+L3+M3+R3+U3</f>
        <v>28.625</v>
      </c>
      <c r="AA3" s="30">
        <f>Z3+IF(O3="ΠΑΤΡΕΩΝ",4,0)+IF(Q3="ΠΑΤΡΕΩΝ",10,0)</f>
        <v>32.625</v>
      </c>
      <c r="AB3" s="30">
        <f>Z3 + IF(Φύλλο1!AK6=1,4,0) + IF(Φύλλο1!AL6=1,10,0) + IF(Φύλλο1!D6=1,V3,0) + IF(Φύλλο1!F6=1,X3,0)  + IF(Φύλλο1!I6=1,2,0)</f>
        <v>28.625</v>
      </c>
      <c r="AC3" s="30">
        <f>Z3+IF(O3="ΔΥΤΙΚΗΣ ΑΧΑΪΑΣ",4,0)+IF(Q3="ΔΥΤΙΚΗΣ ΑΧΑΪΑΣ",10,0)</f>
        <v>38.625</v>
      </c>
      <c r="AD3" s="30">
        <f>Z3 + IF(Φύλλο1!AK6=3,4,0) + IF(Φύλλο1!AL6=3,10,0) + IF(Φύλλο1!D6=3,V3,0) + IF(Φύλλο1!F6=3,X3,0) + IF(Φύλλο1!I6=3,2,0)</f>
        <v>28.625</v>
      </c>
      <c r="AE3" s="30">
        <f>Z3 + IF(Φύλλο1!AK6=4,4,0) + IF(Φύλλο1!AL6=4,10,0) + IF(Φύλλο1!D6=4,V3,0) + IF(Φύλλο1!F6=4,X3,0) + IF(Φύλλο1!I6=4,2,0)</f>
        <v>28.625</v>
      </c>
      <c r="AF3" s="31"/>
      <c r="AG3" s="31"/>
      <c r="AH3" s="31"/>
      <c r="AI3" s="31"/>
      <c r="AJ3" s="32">
        <f>H3</f>
        <v>12</v>
      </c>
      <c r="AK3" s="33">
        <f>IF(J3&gt;14,I3+1,I3)</f>
        <v>5</v>
      </c>
      <c r="AL3" s="33">
        <f>AJ3+AK3/12</f>
        <v>12.416666666666666</v>
      </c>
      <c r="AM3" s="33">
        <f>TRUNC((IF(AL3&gt;20,(AL3-20)*2+10+15,(IF(AL3&gt;10,(AL3-10)*1.5+10,AL3*1)))),3)</f>
        <v>13.625</v>
      </c>
    </row>
    <row r="4" spans="1:39" s="6" customFormat="1" ht="15" customHeight="1">
      <c r="A4" s="22">
        <v>3</v>
      </c>
      <c r="B4" s="17" t="str">
        <f>Φύλλο1!BE4</f>
        <v>ΓΕΩΡΓΟΠΟΥΛΟΥ</v>
      </c>
      <c r="C4" s="17" t="str">
        <f>Φύλλο1!BD4</f>
        <v>ΕΛΕΝΗ</v>
      </c>
      <c r="D4" s="17" t="str">
        <f>Φύλλο1!BF4</f>
        <v>ΠΑΝΑΓΙΩΤΗΣ</v>
      </c>
      <c r="E4" s="17" t="str">
        <f>Φύλλο1!BG4</f>
        <v>1ο ΔΗΜΟΤΙΚΟ ΣΧΟΛΕΙΟ ΟΒΡΥΑΣ</v>
      </c>
      <c r="F4" s="17">
        <f>Φύλλο1!BC4</f>
        <v>215844</v>
      </c>
      <c r="G4" s="17" t="str">
        <f>Φύλλο1!BK4</f>
        <v>ΠΕ08</v>
      </c>
      <c r="H4" s="17">
        <f>Φύλλο1!BH4</f>
        <v>14</v>
      </c>
      <c r="I4" s="17">
        <f>Φύλλο1!BI4</f>
        <v>1</v>
      </c>
      <c r="J4" s="17">
        <f>Φύλλο1!BJ4</f>
        <v>24</v>
      </c>
      <c r="K4" s="17">
        <f>IF(H4&lt;=10,H4+TRUNC((IF(J4&gt;15,(I4+1)/12,I4/12)),3),(IF(AND((H4&gt;10),(H4&lt;=20)),10+(H4-10)*1.5+TRUNC((1.5*(IF(J4&gt;15,(I4+1)/12,I4/12))),3),25+(H4-20)*2+TRUNC((2*(IF(J4&gt;15,(I4+1)/12,I4/12))),3))))</f>
        <v>16.25</v>
      </c>
      <c r="L4" s="17">
        <f>IF(Φύλλο1!AH4=0,0,IF(Φύλλο1!AH4=1,4,IF(Φύλλο1!AH4=2,4,IF(Φύλλο1!AH4=3,4,IF(Φύλλο1!AH4=4,12,IF(Φύλλο1!AH4=5,6,"error"))))))</f>
        <v>4</v>
      </c>
      <c r="M4" s="17">
        <f>IF(Φύλλο1!AI4=0,0,IF(Φύλλο1!AI4=1,5,IF(Φύλλο1!AI4=2,11,IF(Φύλλο1!AI4=3,19,IF(Φύλλο1!AI4=4,29,19+(Φύλλο1!AI4-3)*10)))))</f>
        <v>0</v>
      </c>
      <c r="N4" s="17">
        <f>IF(Φύλλο1!AK4 = 0,0,4)</f>
        <v>4</v>
      </c>
      <c r="O4" s="22" t="str">
        <f>IF(Φύλλο1!AK4=0,0,IF(Φύλλο1!AK4=1,"ΑΙΓΙΑΛΕΙΑΣ",IF(Φύλλο1!AK4=2,"ΔΥΤΙΚΗΣ ΑΧΑΪΑΣ",IF(Φύλλο1!AK4=3,"ΕΡΥΜΑΝΘΟΥ",IF(Φύλλο1!AK4=4,"ΚΑΛΑΒΡΥΤΩΝ",IF(Φύλλο1!AK4=5,"ΠΑΤΡΕΩN",error))))))</f>
        <v>ΠΑΤΡΕΩN</v>
      </c>
      <c r="P4" s="17">
        <f>IF(Φύλλο1!AL4 = 0,0,10)</f>
        <v>0</v>
      </c>
      <c r="Q4" s="22">
        <f>IF(Φύλλο1!AL4=0,0,IF(Φύλλο1!AL4=1,"ΑΙΓΙΑΛΕΙΑΣ",IF(Φύλλο1!AL4=2,"ΔΥΤΙΚΗΣ ΑΧΑΪΑΣ",IF(Φύλλο1!AL4=3,"ΕΡΥΜΑΝΘΟΥ",IF(Φύλλο1!AL4=4,"ΚΑΛΑΒΡΥΤΩΝ",IF(Φύλλο1!AL4=5,"ΠΑΤΡΕΩN",error))))))</f>
        <v>0</v>
      </c>
      <c r="R4" s="17">
        <f>IF(Φύλλο1!G4 = 1,3,0)</f>
        <v>0</v>
      </c>
      <c r="S4" s="17">
        <f>IF(Φύλλο1!H4 = 1,2,0)</f>
        <v>0</v>
      </c>
      <c r="T4" s="17">
        <f>IF(Φύλλο1!I4=0,0,IF(Φύλλο1!I4=1,"ΑΙΓΙΑΛΕΙΑΣ",IF(Φύλλο1!I4=2,"ΔΥΤΙΚΗΣ ΑΧΑΪΑΣ",IF(Φύλλο1!I4=3,"ΕΡΥΜΑΝΘΟΥ",IF(Φύλλο1!I4=4,"ΚΑΛΑΒΡΥΤΩΝ",IF(Φύλλο1!I4=5,"ΠΑΤΡΕΩN",error))))))</f>
        <v>0</v>
      </c>
      <c r="U4" s="17">
        <f>IF(Φύλλο1!B4=1,5,IF(Φύλλο1!B4=2,20,IF(Φύλλο1!B4=3,30,0)))</f>
        <v>0</v>
      </c>
      <c r="V4" s="17">
        <f>IF(Φύλλο1!C4=1,1,IF(Φύλλο1!C4=2,3,0))</f>
        <v>0</v>
      </c>
      <c r="W4" s="17">
        <f>IF(Φύλλο1!D4=0,0,IF(Φύλλο1!D4=1,"ΑΙΓΙΑΛΕΙΑΣ",IF(Φύλλο1!D4=2,"ΔΥΤΙΚΗΣ ΑΧΑΪΑΣ",IF(Φύλλο1!D4=3,"ΕΡΥΜΑΝΘΟΥ",IF(Φύλλο1!D4=4,"ΚΑΛΑΒΡΥΤΩΝ",IF(Φύλλο1!D4=5,"ΠΑΤΡΕΩN",error))))))</f>
        <v>0</v>
      </c>
      <c r="X4" s="17">
        <f>IF(Φύλλο1!E4=1,5,0)</f>
        <v>0</v>
      </c>
      <c r="Y4" s="17">
        <f>IF(Φύλλο1!F4=0,0,IF(Φύλλο1!F4=1,"ΑΙΓΙΑΛΕΙΑΣ",IF(Φύλλο1!F4=2,"ΔΥΤΙΚΗΣ ΑΧΑΪΑΣ",IF(Φύλλο1!F4=3,"ΕΡΥΜΑΝΘΟΥ",IF(Φύλλο1!F4=4,"ΚΑΛΑΒΡΥΤΩΝ",IF(Φύλλο1!F4=5,"ΠΑΤΡΕΩN",error))))))</f>
        <v>0</v>
      </c>
      <c r="Z4" s="21">
        <f>AM4+L4+M4+R4+U4</f>
        <v>20.25</v>
      </c>
      <c r="AA4" s="21">
        <f>Z4 + IF(Φύλλο1!AK4=5,4,0) + IF(Φύλλο1!AL4=5,10,0) + IF(Φύλλο1!D4=5,V4,0) + IF(Φύλλο1!F4=5,X4,0) + IF(Φύλλο1!I4=5,2,0)</f>
        <v>24.25</v>
      </c>
      <c r="AB4" s="21">
        <f>Z4 + IF(Φύλλο1!AK4=1,4,0) + IF(Φύλλο1!AL4=1,10,0) + IF(Φύλλο1!D4=1,V4,0) + IF(Φύλλο1!F4=1,X4,0)  + IF(Φύλλο1!I4=1,2,0)</f>
        <v>20.25</v>
      </c>
      <c r="AC4" s="21">
        <f>Z4 + IF(Φύλλο1!AK4=2,4,0) + IF(Φύλλο1!AL4=2,10,0) + IF(Φύλλο1!D4=2,V4,0) + IF(Φύλλο1!F4=2,X4,0) + IF(Φύλλο1!I4=2,2,0)</f>
        <v>20.25</v>
      </c>
      <c r="AD4" s="21">
        <f>Z4 + IF(Φύλλο1!AK4=3,4,0) + IF(Φύλλο1!AL4=3,10,0) + IF(Φύλλο1!D4=3,V4,0) + IF(Φύλλο1!F4=3,X4,0) + IF(Φύλλο1!I4=3,2,0)</f>
        <v>20.25</v>
      </c>
      <c r="AE4" s="21">
        <f>Z4 + IF(Φύλλο1!AK4=4,4,0) + IF(Φύλλο1!AL4=4,10,0) + IF(Φύλλο1!D4=4,V4,0) + IF(Φύλλο1!F4=4,X4,0) + IF(Φύλλο1!I4=4,2,0)</f>
        <v>20.25</v>
      </c>
      <c r="AF4" s="8"/>
      <c r="AG4" s="8"/>
      <c r="AH4" s="8"/>
      <c r="AI4" s="8"/>
      <c r="AJ4" s="4">
        <f>H4</f>
        <v>14</v>
      </c>
      <c r="AK4" s="5">
        <f>IF(J4&gt;14,I4+1,I4)</f>
        <v>2</v>
      </c>
      <c r="AL4" s="5">
        <f>AJ4+AK4/12</f>
        <v>14.166666666666666</v>
      </c>
      <c r="AM4" s="5">
        <f>TRUNC((IF(AL4&gt;20,(AL4-20)*2+10+15,(IF(AL4&gt;10,(AL4-10)*1.5+10,AL4*1)))),3)</f>
        <v>16.25</v>
      </c>
    </row>
    <row r="5" spans="1:39" s="6" customFormat="1" ht="15" customHeight="1">
      <c r="A5" s="22">
        <v>4</v>
      </c>
      <c r="B5" s="17" t="str">
        <f>Φύλλο1!BE2</f>
        <v>ΣΠΥΡΟΠΟΥΛΟΥ</v>
      </c>
      <c r="C5" s="17" t="str">
        <f>Φύλλο1!BD2</f>
        <v>ΜΑΡΙΑ</v>
      </c>
      <c r="D5" s="17" t="str">
        <f>Φύλλο1!BF2</f>
        <v>ΑΝΔΡΕΑΣ</v>
      </c>
      <c r="E5" s="18" t="s">
        <v>127</v>
      </c>
      <c r="F5" s="17">
        <f>Φύλλο1!BC2</f>
        <v>228346</v>
      </c>
      <c r="G5" s="17" t="str">
        <f>Φύλλο1!BK2</f>
        <v>ΠΕ91.01</v>
      </c>
      <c r="H5" s="17">
        <f>Φύλλο1!BH2</f>
        <v>13</v>
      </c>
      <c r="I5" s="17">
        <f>Φύλλο1!BI2</f>
        <v>5</v>
      </c>
      <c r="J5" s="17">
        <f>Φύλλο1!BJ2</f>
        <v>26</v>
      </c>
      <c r="K5" s="17">
        <f>IF(H5&lt;=10,H5+TRUNC((IF(J5&gt;15,(I5+1)/12,I5/12)),3),(IF(AND((H5&gt;10),(H5&lt;=20)),10+(H5-10)*1.5+TRUNC((1.5*(IF(J5&gt;15,(I5+1)/12,I5/12))),3),25+(H5-20)*2+TRUNC((2*(IF(J5&gt;15,(I5+1)/12,I5/12))),3))))</f>
        <v>15.25</v>
      </c>
      <c r="L5" s="17">
        <f>IF(Φύλλο1!AH2=0,0,IF(Φύλλο1!AH2=1,4,IF(Φύλλο1!AH2=2,4,IF(Φύλλο1!AH2=3,4,IF(Φύλλο1!AH2=4,12,IF(Φύλλο1!AH2=5,6,"error"))))))</f>
        <v>0</v>
      </c>
      <c r="M5" s="17">
        <f>IF(Φύλλο1!AI2=0,0,IF(Φύλλο1!AI2=1,5,IF(Φύλλο1!AI2=2,11,IF(Φύλλο1!AI2=3,19,IF(Φύλλο1!AI2=4,29,19+(Φύλλο1!AI2-3)*10)))))</f>
        <v>0</v>
      </c>
      <c r="N5" s="17">
        <f>IF(Φύλλο1!AK2 = 0,0,4)</f>
        <v>4</v>
      </c>
      <c r="O5" s="22" t="str">
        <f>IF(Φύλλο1!AK2=0,0,IF(Φύλλο1!AK2=1,"ΑΙΓΙΑΛΕΙΑΣ",IF(Φύλλο1!AK2=2,"ΔΥΤΙΚΗΣ ΑΧΑΪΑΣ",IF(Φύλλο1!AK2=3,"ΕΡΥΜΑΝΘΟΥ",IF(Φύλλο1!AK2=4,"ΚΑΛΑΒΡΥΤΩΝ",IF(Φύλλο1!AK2=5,"ΠΑΤΡΕΩN",error))))))</f>
        <v>ΠΑΤΡΕΩN</v>
      </c>
      <c r="P5" s="17">
        <f>IF(Φύλλο1!AL2 = 0,0,10)</f>
        <v>0</v>
      </c>
      <c r="Q5" s="22">
        <f>IF(Φύλλο1!AL2=0,0,IF(Φύλλο1!AL2=1,"ΑΙΓΙΑΛΕΙΑΣ",IF(Φύλλο1!AL2=2,"ΔΥΤΙΚΗΣ ΑΧΑΪΑΣ",IF(Φύλλο1!AL2=3,"ΕΡΥΜΑΝΘΟΥ",IF(Φύλλο1!AL2=4,"ΚΑΛΑΒΡΥΤΩΝ",IF(Φύλλο1!AL2=5,"ΠΑΤΡΕΩN",error))))))</f>
        <v>0</v>
      </c>
      <c r="R5" s="17">
        <f>IF(Φύλλο1!G2 = 1,3,0)</f>
        <v>0</v>
      </c>
      <c r="S5" s="17">
        <f>IF(Φύλλο1!H2 = 1,2,0)</f>
        <v>0</v>
      </c>
      <c r="T5" s="17">
        <f>IF(Φύλλο1!I2=0,0,IF(Φύλλο1!I2=1,"ΑΙΓΙΑΛΕΙΑΣ",IF(Φύλλο1!I2=2,"ΔΥΤΙΚΗΣ ΑΧΑΪΑΣ",IF(Φύλλο1!I2=3,"ΕΡΥΜΑΝΘΟΥ",IF(Φύλλο1!I2=4,"ΚΑΛΑΒΡΥΤΩΝ",IF(Φύλλο1!I2=5,"ΠΑΤΡΕΩN",error))))))</f>
        <v>0</v>
      </c>
      <c r="U5" s="17">
        <f>IF(Φύλλο1!B2=1,5,IF(Φύλλο1!B2=2,20,IF(Φύλλο1!B2=3,30,0)))</f>
        <v>0</v>
      </c>
      <c r="V5" s="17">
        <f>IF(Φύλλο1!C2=1,1,IF(Φύλλο1!C2=2,3,0))</f>
        <v>0</v>
      </c>
      <c r="W5" s="17">
        <f>IF(Φύλλο1!D2=0,0,IF(Φύλλο1!D2=1,"ΑΙΓΙΑΛΕΙΑΣ",IF(Φύλλο1!D2=2,"ΔΥΤΙΚΗΣ ΑΧΑΪΑΣ",IF(Φύλλο1!D2=3,"ΕΡΥΜΑΝΘΟΥ",IF(Φύλλο1!D2=4,"ΚΑΛΑΒΡΥΤΩΝ",IF(Φύλλο1!D2=5,"ΠΑΤΡΕΩN",error))))))</f>
        <v>0</v>
      </c>
      <c r="X5" s="17">
        <f>IF(Φύλλο1!E2=1,5,0)</f>
        <v>0</v>
      </c>
      <c r="Y5" s="17">
        <f>IF(Φύλλο1!F2=0,0,IF(Φύλλο1!F2=1,"ΑΙΓΙΑΛΕΙΑΣ",IF(Φύλλο1!F2=2,"ΔΥΤΙΚΗΣ ΑΧΑΪΑΣ",IF(Φύλλο1!F2=3,"ΕΡΥΜΑΝΘΟΥ",IF(Φύλλο1!F2=4,"ΚΑΛΑΒΡΥΤΩΝ",IF(Φύλλο1!F2=5,"ΠΑΤΡΕΩN",error))))))</f>
        <v>0</v>
      </c>
      <c r="Z5" s="21">
        <f>AM5+L5+M5+R5+U5</f>
        <v>15.25</v>
      </c>
      <c r="AA5" s="21">
        <f>Z5 + IF(Φύλλο1!AK2=5,4,0) + IF(Φύλλο1!AL2=5,10,0) + IF(Φύλλο1!D2=5,V5,0) + IF(Φύλλο1!F2=5,X5,0) + IF(Φύλλο1!I2=5,2,0)</f>
        <v>19.25</v>
      </c>
      <c r="AB5" s="21">
        <f>Z5 + IF(Φύλλο1!AK2=1,4,0) + IF(Φύλλο1!AL2=1,10,0) + IF(Φύλλο1!D2=1,V5,0) + IF(Φύλλο1!F2=1,X5,0)  + IF(Φύλλο1!I2=1,2,0)</f>
        <v>15.25</v>
      </c>
      <c r="AC5" s="21">
        <f>Z5 + IF(Φύλλο1!AK2=2,4,0) + IF(Φύλλο1!AL2=2,10,0) + IF(Φύλλο1!D2=2,V5,0) + IF(Φύλλο1!F2=2,X5,0) + IF(Φύλλο1!I2=2,2,0)</f>
        <v>15.25</v>
      </c>
      <c r="AD5" s="21">
        <f>Z5 + IF(Φύλλο1!AK2=3,4,0) + IF(Φύλλο1!AL2=3,10,0) + IF(Φύλλο1!D2=3,V5,0) + IF(Φύλλο1!F2=3,X5,0) + IF(Φύλλο1!I2=3,2,0)</f>
        <v>15.25</v>
      </c>
      <c r="AE5" s="21">
        <f>Z5 + IF(Φύλλο1!AK2=4,4,0) + IF(Φύλλο1!AL2=4,10,0) + IF(Φύλλο1!D2=4,V5,0) + IF(Φύλλο1!F2=4,X5,0) + IF(Φύλλο1!I2=4,2,0)</f>
        <v>15.25</v>
      </c>
      <c r="AF5" s="8"/>
      <c r="AG5" s="8"/>
      <c r="AH5" s="8"/>
      <c r="AI5" s="8"/>
      <c r="AJ5" s="4">
        <f>H5</f>
        <v>13</v>
      </c>
      <c r="AK5" s="5">
        <f>IF(J5&gt;14,I5+1,I5)</f>
        <v>6</v>
      </c>
      <c r="AL5" s="5">
        <f>AJ5+AK5/12</f>
        <v>13.5</v>
      </c>
      <c r="AM5" s="5">
        <f>TRUNC((IF(AL5&gt;20,(AL5-20)*2+10+15,(IF(AL5&gt;10,(AL5-10)*1.5+10,AL5*1)))),3)</f>
        <v>15.25</v>
      </c>
    </row>
    <row r="6" spans="1:39" s="6" customFormat="1" ht="12.75" customHeight="1">
      <c r="A6" s="22">
        <v>5</v>
      </c>
      <c r="B6" s="17" t="str">
        <f>Φύλλο1!BE5</f>
        <v>ΣΙΩΜΟΥ</v>
      </c>
      <c r="C6" s="17" t="str">
        <f>Φύλλο1!BD5</f>
        <v>ΟΥΡΑΝΙΑ</v>
      </c>
      <c r="D6" s="17" t="str">
        <f>Φύλλο1!BF5</f>
        <v>ΘΩΜΑΣ</v>
      </c>
      <c r="E6" s="18" t="s">
        <v>127</v>
      </c>
      <c r="F6" s="17">
        <f>Φύλλο1!BC5</f>
        <v>229608</v>
      </c>
      <c r="G6" s="17" t="str">
        <f>Φύλλο1!BK5</f>
        <v>ΠΕ91.01</v>
      </c>
      <c r="H6" s="17">
        <f>Φύλλο1!BH5</f>
        <v>12</v>
      </c>
      <c r="I6" s="17">
        <f>Φύλλο1!BI5</f>
        <v>5</v>
      </c>
      <c r="J6" s="17">
        <f>Φύλλο1!BJ5</f>
        <v>9</v>
      </c>
      <c r="K6" s="17">
        <f>IF(H6&lt;=10,H6+TRUNC((IF(J6&gt;15,(I6+1)/12,I6/12)),3),(IF(AND((H6&gt;10),(H6&lt;=20)),10+(H6-10)*1.5+TRUNC((1.5*(IF(J6&gt;15,(I6+1)/12,I6/12))),3),25+(H6-20)*2+TRUNC((2*(IF(J6&gt;15,(I6+1)/12,I6/12))),3))))</f>
        <v>13.625</v>
      </c>
      <c r="L6" s="17">
        <f>IF(Φύλλο1!AH5=0,0,IF(Φύλλο1!AH5=1,4,IF(Φύλλο1!AH5=2,4,IF(Φύλλο1!AH5=3,4,IF(Φύλλο1!AH5=4,12,IF(Φύλλο1!AH5=5,6,"error"))))))</f>
        <v>0</v>
      </c>
      <c r="M6" s="17">
        <f>IF(Φύλλο1!AI5=0,0,IF(Φύλλο1!AI5=1,5,IF(Φύλλο1!AI5=2,11,IF(Φύλλο1!AI5=3,19,IF(Φύλλο1!AI5=4,29,19+(Φύλλο1!AI5-3)*10)))))</f>
        <v>0</v>
      </c>
      <c r="N6" s="17">
        <f>IF(Φύλλο1!AK5 = 0,0,4)</f>
        <v>4</v>
      </c>
      <c r="O6" s="22" t="str">
        <f>IF(Φύλλο1!AK5=0,0,IF(Φύλλο1!AK5=1,"ΑΙΓΙΑΛΕΙΑΣ",IF(Φύλλο1!AK5=2,"ΔΥΤΙΚΗΣ ΑΧΑΪΑΣ",IF(Φύλλο1!AK5=3,"ΕΡΥΜΑΝΘΟΥ",IF(Φύλλο1!AK5=4,"ΚΑΛΑΒΡΥΤΩΝ",IF(Φύλλο1!AK5=5,"ΠΑΤΡΕΩN",error))))))</f>
        <v>ΠΑΤΡΕΩN</v>
      </c>
      <c r="P6" s="17">
        <f>IF(Φύλλο1!AL5 = 0,0,10)</f>
        <v>0</v>
      </c>
      <c r="Q6" s="22">
        <f>IF(Φύλλο1!AL5=0,0,IF(Φύλλο1!AL5=1,"ΑΙΓΙΑΛΕΙΑΣ",IF(Φύλλο1!AL5=2,"ΔΥΤΙΚΗΣ ΑΧΑΪΑΣ",IF(Φύλλο1!AL5=3,"ΕΡΥΜΑΝΘΟΥ",IF(Φύλλο1!AL5=4,"ΚΑΛΑΒΡΥΤΩΝ",IF(Φύλλο1!AL5=5,"ΠΑΤΡΕΩN",error))))))</f>
        <v>0</v>
      </c>
      <c r="R6" s="17">
        <f>IF(Φύλλο1!G5 = 1,3,0)</f>
        <v>0</v>
      </c>
      <c r="S6" s="17">
        <f>IF(Φύλλο1!H5 = 1,2,0)</f>
        <v>0</v>
      </c>
      <c r="T6" s="17">
        <f>IF(Φύλλο1!I5=0,0,IF(Φύλλο1!I5=1,"ΑΙΓΙΑΛΕΙΑΣ",IF(Φύλλο1!I5=2,"ΔΥΤΙΚΗΣ ΑΧΑΪΑΣ",IF(Φύλλο1!I5=3,"ΕΡΥΜΑΝΘΟΥ",IF(Φύλλο1!I5=4,"ΚΑΛΑΒΡΥΤΩΝ",IF(Φύλλο1!I5=5,"ΠΑΤΡΕΩN",error))))))</f>
        <v>0</v>
      </c>
      <c r="U6" s="17">
        <f>IF(Φύλλο1!B5=1,5,IF(Φύλλο1!B5=2,20,IF(Φύλλο1!B5=3,30,0)))</f>
        <v>0</v>
      </c>
      <c r="V6" s="17">
        <f>IF(Φύλλο1!C5=1,1,IF(Φύλλο1!C5=2,3,0))</f>
        <v>0</v>
      </c>
      <c r="W6" s="17">
        <f>IF(Φύλλο1!D5=0,0,IF(Φύλλο1!D5=1,"ΑΙΓΙΑΛΕΙΑΣ",IF(Φύλλο1!D5=2,"ΔΥΤΙΚΗΣ ΑΧΑΪΑΣ",IF(Φύλλο1!D5=3,"ΕΡΥΜΑΝΘΟΥ",IF(Φύλλο1!D5=4,"ΚΑΛΑΒΡΥΤΩΝ",IF(Φύλλο1!D5=5,"ΠΑΤΡΕΩN",error))))))</f>
        <v>0</v>
      </c>
      <c r="X6" s="17">
        <f>IF(Φύλλο1!E5=1,5,0)</f>
        <v>0</v>
      </c>
      <c r="Y6" s="17">
        <f>IF(Φύλλο1!F5=0,0,IF(Φύλλο1!F5=1,"ΑΙΓΙΑΛΕΙΑΣ",IF(Φύλλο1!F5=2,"ΔΥΤΙΚΗΣ ΑΧΑΪΑΣ",IF(Φύλλο1!F5=3,"ΕΡΥΜΑΝΘΟΥ",IF(Φύλλο1!F5=4,"ΚΑΛΑΒΡΥΤΩΝ",IF(Φύλλο1!F5=5,"ΠΑΤΡΕΩN",error))))))</f>
        <v>0</v>
      </c>
      <c r="Z6" s="21">
        <f>AM6+L6+M6+R6+U6</f>
        <v>13.625</v>
      </c>
      <c r="AA6" s="21">
        <f>Z6 + IF(Φύλλο1!AK5=5,4,0) + IF(Φύλλο1!AL5=5,10,0) + IF(Φύλλο1!D5=5,V6,0) + IF(Φύλλο1!F5=5,X6,0) + IF(Φύλλο1!I5=5,2,0)</f>
        <v>17.625</v>
      </c>
      <c r="AB6" s="21">
        <f>Z6 + IF(Φύλλο1!AK5=1,4,0) + IF(Φύλλο1!AL5=1,10,0) + IF(Φύλλο1!D5=1,V6,0) + IF(Φύλλο1!F5=1,X6,0)  + IF(Φύλλο1!I5=1,2,0)</f>
        <v>13.625</v>
      </c>
      <c r="AC6" s="21">
        <f>Z6 + IF(Φύλλο1!AK5=2,4,0) + IF(Φύλλο1!AL5=2,10,0) + IF(Φύλλο1!D5=2,V6,0) + IF(Φύλλο1!F5=2,X6,0) + IF(Φύλλο1!I5=2,2,0)</f>
        <v>13.625</v>
      </c>
      <c r="AD6" s="21">
        <f>Z6 + IF(Φύλλο1!AK5=3,4,0) + IF(Φύλλο1!AL5=3,10,0) + IF(Φύλλο1!D5=3,V6,0) + IF(Φύλλο1!F5=3,X6,0) + IF(Φύλλο1!I5=3,2,0)</f>
        <v>13.625</v>
      </c>
      <c r="AE6" s="21">
        <f>Z6 + IF(Φύλλο1!AK5=4,4,0) + IF(Φύλλο1!AL5=4,10,0) + IF(Φύλλο1!D5=4,V6,0) + IF(Φύλλο1!F5=4,X6,0) + IF(Φύλλο1!I5=4,2,0)</f>
        <v>13.625</v>
      </c>
      <c r="AF6" s="8"/>
      <c r="AG6" s="8"/>
      <c r="AH6" s="8"/>
      <c r="AI6" s="8"/>
      <c r="AJ6" s="10">
        <f>H6</f>
        <v>12</v>
      </c>
      <c r="AK6" s="7">
        <f>IF(J6&gt;14,I6+1,I6)</f>
        <v>5</v>
      </c>
      <c r="AL6" s="7">
        <f>AJ6+AK6/12</f>
        <v>12.416666666666666</v>
      </c>
      <c r="AM6" s="7">
        <f>TRUNC((IF(AL6&gt;20,(AL6-20)*2+10+15,(IF(AL6&gt;10,(AL6-10)*1.5+10,AL6*1)))),3)</f>
        <v>13.625</v>
      </c>
    </row>
    <row r="7" spans="1:39" ht="12.75" customHeight="1">
      <c r="Z7" s="3"/>
    </row>
    <row r="8" spans="1:39" ht="12.75" customHeight="1">
      <c r="Z8" s="3"/>
    </row>
    <row r="9" spans="1:39" ht="12.75" customHeight="1">
      <c r="Z9" s="3"/>
    </row>
    <row r="10" spans="1:39" ht="12.75" customHeight="1">
      <c r="Z10" s="3"/>
    </row>
    <row r="11" spans="1:39" ht="12.75" customHeight="1">
      <c r="Z11" s="3"/>
    </row>
    <row r="12" spans="1:39" ht="12.75" customHeight="1">
      <c r="Z12" s="3"/>
    </row>
    <row r="13" spans="1:39" ht="12.75" customHeight="1">
      <c r="Z13" s="3"/>
    </row>
    <row r="14" spans="1:39" ht="12.75" customHeight="1">
      <c r="Z14" s="3"/>
    </row>
    <row r="15" spans="1:39" ht="12.75" customHeight="1">
      <c r="Z15" s="3"/>
    </row>
    <row r="16" spans="1:39" ht="12.75" customHeight="1">
      <c r="Z16" s="3"/>
    </row>
    <row r="17" spans="26:26" ht="12.75" customHeight="1">
      <c r="Z17" s="3"/>
    </row>
    <row r="18" spans="26:26" ht="12.75" customHeight="1">
      <c r="Z18" s="3"/>
    </row>
    <row r="19" spans="26:26" ht="12.75" customHeight="1">
      <c r="Z19" s="3"/>
    </row>
    <row r="20" spans="26:26" ht="12.75" customHeight="1">
      <c r="Z20" s="3"/>
    </row>
    <row r="21" spans="26:26" ht="12.75" customHeight="1">
      <c r="Z21" s="3"/>
    </row>
    <row r="22" spans="26:26" ht="12.75" customHeight="1">
      <c r="Z22" s="3"/>
    </row>
    <row r="23" spans="26:26" ht="12.75" customHeight="1">
      <c r="Z23" s="3"/>
    </row>
    <row r="24" spans="26:26" ht="12.75" customHeight="1">
      <c r="Z24" s="3"/>
    </row>
    <row r="25" spans="26:26" ht="12.75" customHeight="1">
      <c r="Z25" s="3"/>
    </row>
    <row r="26" spans="26:26" ht="12.75" customHeight="1">
      <c r="Z26" s="3"/>
    </row>
    <row r="27" spans="26:26" ht="12.75" customHeight="1">
      <c r="Z27" s="3"/>
    </row>
    <row r="28" spans="26:26" ht="12.75" customHeight="1">
      <c r="Z28" s="3"/>
    </row>
    <row r="29" spans="26:26" ht="12.75" customHeight="1">
      <c r="Z29" s="3"/>
    </row>
    <row r="30" spans="26:26" ht="12.75" customHeight="1">
      <c r="Z30" s="3"/>
    </row>
    <row r="31" spans="26:26" ht="12.75" customHeight="1">
      <c r="Z31" s="3"/>
    </row>
    <row r="32" spans="26:26" ht="12.75" customHeight="1">
      <c r="Z32" s="3"/>
    </row>
    <row r="33" spans="26:26" ht="12.75" customHeight="1">
      <c r="Z33" s="3"/>
    </row>
    <row r="34" spans="26:26" ht="12.75" customHeight="1">
      <c r="Z34" s="3"/>
    </row>
    <row r="35" spans="26:26" ht="12.75" customHeight="1">
      <c r="Z35" s="3"/>
    </row>
    <row r="36" spans="26:26" ht="12.75" customHeight="1">
      <c r="Z36" s="3"/>
    </row>
    <row r="37" spans="26:26" ht="12.75" customHeight="1">
      <c r="Z37" s="3"/>
    </row>
    <row r="38" spans="26:26" ht="12.75" customHeight="1">
      <c r="Z38" s="3"/>
    </row>
    <row r="39" spans="26:26" ht="12.75" customHeight="1">
      <c r="Z39" s="3"/>
    </row>
    <row r="40" spans="26:26" ht="12.75" customHeight="1">
      <c r="Z40" s="3"/>
    </row>
    <row r="41" spans="26:26" ht="12.75" customHeight="1">
      <c r="Z41" s="3"/>
    </row>
    <row r="42" spans="26:26" ht="12.75" customHeight="1">
      <c r="Z42" s="3"/>
    </row>
    <row r="43" spans="26:26" ht="12.75" customHeight="1">
      <c r="Z43" s="3"/>
    </row>
    <row r="44" spans="26:26" ht="12.75" customHeight="1">
      <c r="Z44" s="3"/>
    </row>
    <row r="45" spans="26:26" ht="12.75" customHeight="1">
      <c r="Z45" s="3"/>
    </row>
    <row r="46" spans="26:26" ht="12.75" customHeight="1">
      <c r="Z46" s="3"/>
    </row>
    <row r="47" spans="26:26" ht="12.75" customHeight="1">
      <c r="Z47" s="3"/>
    </row>
    <row r="48" spans="26:26" ht="12.75" customHeight="1">
      <c r="Z48" s="3"/>
    </row>
    <row r="49" spans="26:26" ht="12.75" customHeight="1">
      <c r="Z49" s="3"/>
    </row>
    <row r="50" spans="26:26" ht="12.75" customHeight="1">
      <c r="Z50" s="3"/>
    </row>
    <row r="51" spans="26:26" ht="12.75" customHeight="1">
      <c r="Z51" s="3"/>
    </row>
    <row r="52" spans="26:26" ht="12.75" customHeight="1">
      <c r="Z52" s="3"/>
    </row>
    <row r="53" spans="26:26" ht="12.75" customHeight="1">
      <c r="Z53" s="3"/>
    </row>
    <row r="54" spans="26:26" ht="12.75" customHeight="1">
      <c r="Z54" s="3"/>
    </row>
    <row r="55" spans="26:26" ht="12.75" customHeight="1">
      <c r="Z55" s="3"/>
    </row>
    <row r="56" spans="26:26" ht="12.75" customHeight="1">
      <c r="Z56" s="3"/>
    </row>
    <row r="57" spans="26:26" ht="12.75" customHeight="1">
      <c r="Z57" s="3"/>
    </row>
    <row r="58" spans="26:26" ht="12.75" customHeight="1">
      <c r="Z58" s="3"/>
    </row>
    <row r="59" spans="26:26" ht="12.75" customHeight="1">
      <c r="Z59" s="3"/>
    </row>
    <row r="60" spans="26:26" ht="12.75" customHeight="1">
      <c r="Z60" s="3"/>
    </row>
    <row r="61" spans="26:26" ht="12.75" customHeight="1">
      <c r="Z61" s="3"/>
    </row>
    <row r="62" spans="26:26" ht="12.75" customHeight="1">
      <c r="Z62" s="3"/>
    </row>
    <row r="63" spans="26:26" ht="12.75" customHeight="1">
      <c r="Z63" s="3"/>
    </row>
    <row r="64" spans="26:26" ht="12.75" customHeight="1">
      <c r="Z64" s="3"/>
    </row>
    <row r="65" spans="26:26" ht="12.75" customHeight="1">
      <c r="Z65" s="3"/>
    </row>
    <row r="66" spans="26:26" ht="12.75" customHeight="1">
      <c r="Z66" s="3"/>
    </row>
    <row r="67" spans="26:26" ht="12.75" customHeight="1">
      <c r="Z67" s="3"/>
    </row>
    <row r="68" spans="26:26" ht="12.75" customHeight="1">
      <c r="Z68" s="3"/>
    </row>
    <row r="69" spans="26:26" ht="12.75" customHeight="1">
      <c r="Z69" s="3"/>
    </row>
    <row r="70" spans="26:26" ht="12.75" customHeight="1">
      <c r="Z70" s="3"/>
    </row>
    <row r="71" spans="26:26" ht="12.75" customHeight="1">
      <c r="Z71" s="3"/>
    </row>
    <row r="72" spans="26:26" ht="12.75" customHeight="1">
      <c r="Z72" s="3"/>
    </row>
    <row r="73" spans="26:26" ht="12.75" customHeight="1">
      <c r="Z73" s="3"/>
    </row>
    <row r="74" spans="26:26" ht="12.75" customHeight="1">
      <c r="Z74" s="3"/>
    </row>
    <row r="75" spans="26:26" ht="12.75" customHeight="1">
      <c r="Z75" s="3"/>
    </row>
    <row r="76" spans="26:26" ht="12.75" customHeight="1">
      <c r="Z76" s="3"/>
    </row>
    <row r="77" spans="26:26" ht="12.75" customHeight="1">
      <c r="Z77" s="3"/>
    </row>
    <row r="78" spans="26:26" ht="12.75" customHeight="1">
      <c r="Z78" s="3"/>
    </row>
    <row r="79" spans="26:26" ht="12.75" customHeight="1">
      <c r="Z79" s="3"/>
    </row>
    <row r="80" spans="26:26" ht="12.75" customHeight="1">
      <c r="Z80" s="3"/>
    </row>
    <row r="81" spans="26:26" ht="12.75" customHeight="1">
      <c r="Z81" s="3"/>
    </row>
    <row r="82" spans="26:26" ht="12.75" customHeight="1">
      <c r="Z82" s="3"/>
    </row>
    <row r="83" spans="26:26" ht="12.75" customHeight="1">
      <c r="Z83" s="3"/>
    </row>
    <row r="84" spans="26:26" ht="12.75" customHeight="1">
      <c r="Z84" s="3"/>
    </row>
    <row r="85" spans="26:26" ht="12.75" customHeight="1">
      <c r="Z85" s="3"/>
    </row>
    <row r="86" spans="26:26" ht="12.75" customHeight="1">
      <c r="Z86" s="3"/>
    </row>
    <row r="87" spans="26:26" ht="12.75" customHeight="1">
      <c r="Z87" s="3"/>
    </row>
    <row r="88" spans="26:26" ht="12.75" customHeight="1">
      <c r="Z88" s="3"/>
    </row>
    <row r="89" spans="26:26" ht="12.75" customHeight="1">
      <c r="Z89" s="3"/>
    </row>
    <row r="90" spans="26:26" ht="12.75" customHeight="1">
      <c r="Z90" s="3"/>
    </row>
    <row r="91" spans="26:26" ht="12.75" customHeight="1">
      <c r="Z91" s="3"/>
    </row>
    <row r="92" spans="26:26" ht="12.75" customHeight="1">
      <c r="Z92" s="3"/>
    </row>
    <row r="93" spans="26:26" ht="12.75" customHeight="1">
      <c r="Z93" s="3"/>
    </row>
    <row r="94" spans="26:26" ht="12.75" customHeight="1">
      <c r="Z94" s="3"/>
    </row>
    <row r="95" spans="26:26" ht="12.75" customHeight="1">
      <c r="Z95" s="3"/>
    </row>
    <row r="96" spans="26:26" ht="12.75" customHeight="1">
      <c r="Z96" s="3"/>
    </row>
    <row r="97" spans="26:26" ht="12.75" customHeight="1">
      <c r="Z97" s="3"/>
    </row>
    <row r="98" spans="26:26" ht="12.75" customHeight="1">
      <c r="Z98" s="3"/>
    </row>
    <row r="99" spans="26:26" ht="12.75" customHeight="1">
      <c r="Z99" s="3"/>
    </row>
    <row r="100" spans="26:26" ht="12.75" customHeight="1">
      <c r="Z100" s="3"/>
    </row>
    <row r="101" spans="26:26" ht="12.75" customHeight="1">
      <c r="Z101" s="3"/>
    </row>
    <row r="102" spans="26:26" ht="12.75" customHeight="1">
      <c r="Z102" s="3"/>
    </row>
    <row r="103" spans="26:26" ht="12.75" customHeight="1">
      <c r="Z103" s="3"/>
    </row>
    <row r="104" spans="26:26" ht="12.75" customHeight="1">
      <c r="Z104" s="3"/>
    </row>
    <row r="105" spans="26:26" ht="12.75" customHeight="1">
      <c r="Z105" s="3"/>
    </row>
    <row r="106" spans="26:26" ht="12.75" customHeight="1">
      <c r="Z106" s="3"/>
    </row>
    <row r="107" spans="26:26" ht="12.75" customHeight="1">
      <c r="Z107" s="3"/>
    </row>
    <row r="108" spans="26:26" ht="12.75" customHeight="1">
      <c r="Z108" s="3"/>
    </row>
    <row r="109" spans="26:26" ht="12.75" customHeight="1">
      <c r="Z109" s="3"/>
    </row>
    <row r="110" spans="26:26" ht="12.75" customHeight="1">
      <c r="Z110" s="3"/>
    </row>
    <row r="111" spans="26:26" ht="12.75" customHeight="1">
      <c r="Z111" s="3"/>
    </row>
    <row r="112" spans="26:26" ht="12.75" customHeight="1">
      <c r="Z112" s="3"/>
    </row>
    <row r="113" spans="26:26" ht="12.75" customHeight="1">
      <c r="Z113" s="3"/>
    </row>
    <row r="114" spans="26:26" ht="12.75" customHeight="1">
      <c r="Z114" s="3"/>
    </row>
    <row r="115" spans="26:26" ht="12.75" customHeight="1">
      <c r="Z115" s="3"/>
    </row>
    <row r="116" spans="26:26" ht="12.75" customHeight="1">
      <c r="Z116" s="3"/>
    </row>
    <row r="117" spans="26:26" ht="12.75" customHeight="1">
      <c r="Z117" s="3"/>
    </row>
    <row r="118" spans="26:26" ht="12.75" customHeight="1">
      <c r="Z118" s="3"/>
    </row>
    <row r="119" spans="26:26" ht="12.75" customHeight="1">
      <c r="Z119" s="3"/>
    </row>
    <row r="120" spans="26:26" ht="12.75" customHeight="1">
      <c r="Z120" s="3"/>
    </row>
    <row r="121" spans="26:26" ht="12.75" customHeight="1">
      <c r="Z121" s="3"/>
    </row>
    <row r="122" spans="26:26" ht="12.75" customHeight="1">
      <c r="Z122" s="3"/>
    </row>
    <row r="123" spans="26:26" ht="12.75" customHeight="1">
      <c r="Z123" s="3"/>
    </row>
    <row r="124" spans="26:26" ht="12.75" customHeight="1">
      <c r="Z124" s="3"/>
    </row>
    <row r="125" spans="26:26" ht="12.75" customHeight="1">
      <c r="Z125" s="3"/>
    </row>
    <row r="126" spans="26:26" ht="12.75" customHeight="1">
      <c r="Z126" s="3"/>
    </row>
    <row r="127" spans="26:26" ht="12.75" customHeight="1">
      <c r="Z127" s="3"/>
    </row>
    <row r="128" spans="26:26" ht="12.75" customHeight="1">
      <c r="Z128" s="3"/>
    </row>
    <row r="129" spans="26:26" ht="12.75" customHeight="1">
      <c r="Z129" s="3"/>
    </row>
    <row r="130" spans="26:26" ht="12.75" customHeight="1">
      <c r="Z130" s="3"/>
    </row>
    <row r="131" spans="26:26" ht="12.75" customHeight="1">
      <c r="Z131" s="3"/>
    </row>
    <row r="132" spans="26:26" ht="12.75" customHeight="1">
      <c r="Z132" s="3"/>
    </row>
    <row r="133" spans="26:26" ht="12.75" customHeight="1">
      <c r="Z133" s="3"/>
    </row>
    <row r="134" spans="26:26" ht="12.75" customHeight="1">
      <c r="Z134" s="3"/>
    </row>
    <row r="135" spans="26:26" ht="12.75" customHeight="1">
      <c r="Z135" s="3"/>
    </row>
    <row r="136" spans="26:26" ht="12.75" customHeight="1">
      <c r="Z136" s="3"/>
    </row>
    <row r="137" spans="26:26" ht="12.75" customHeight="1">
      <c r="Z137" s="3"/>
    </row>
    <row r="138" spans="26:26" ht="12.75" customHeight="1">
      <c r="Z138" s="3"/>
    </row>
    <row r="139" spans="26:26" ht="12.75" customHeight="1">
      <c r="Z139" s="3"/>
    </row>
    <row r="140" spans="26:26" ht="12.75" customHeight="1">
      <c r="Z140" s="3"/>
    </row>
    <row r="141" spans="26:26" ht="12.75" customHeight="1">
      <c r="Z141" s="3"/>
    </row>
    <row r="142" spans="26:26" ht="12.75" customHeight="1">
      <c r="Z142" s="3"/>
    </row>
    <row r="143" spans="26:26" ht="12.75" customHeight="1">
      <c r="Z143" s="3"/>
    </row>
    <row r="144" spans="26:26" ht="12.75" customHeight="1">
      <c r="Z144" s="3"/>
    </row>
    <row r="145" spans="26:26" ht="12.75" customHeight="1">
      <c r="Z145" s="3"/>
    </row>
    <row r="146" spans="26:26" ht="12.75" customHeight="1">
      <c r="Z146" s="3"/>
    </row>
    <row r="147" spans="26:26" ht="12.75" customHeight="1">
      <c r="Z147" s="3"/>
    </row>
    <row r="148" spans="26:26" ht="12.75" customHeight="1">
      <c r="Z148" s="3"/>
    </row>
    <row r="149" spans="26:26" ht="12.75" customHeight="1">
      <c r="Z149" s="3"/>
    </row>
    <row r="150" spans="26:26" ht="12.75" customHeight="1">
      <c r="Z150" s="3"/>
    </row>
    <row r="151" spans="26:26" ht="12.75" customHeight="1">
      <c r="Z151" s="3"/>
    </row>
    <row r="152" spans="26:26" ht="12.75" customHeight="1">
      <c r="Z152" s="3"/>
    </row>
    <row r="153" spans="26:26" ht="12.75" customHeight="1">
      <c r="Z153" s="3"/>
    </row>
    <row r="154" spans="26:26" ht="12.75" customHeight="1">
      <c r="Z154" s="3"/>
    </row>
    <row r="155" spans="26:26" ht="12.75" customHeight="1">
      <c r="Z155" s="3"/>
    </row>
    <row r="156" spans="26:26" ht="12.75" customHeight="1">
      <c r="Z156" s="3"/>
    </row>
    <row r="157" spans="26:26" ht="12.75" customHeight="1">
      <c r="Z157" s="3"/>
    </row>
    <row r="158" spans="26:26" ht="12.75" customHeight="1">
      <c r="Z158" s="3"/>
    </row>
    <row r="159" spans="26:26" ht="12.75" customHeight="1">
      <c r="Z159" s="3"/>
    </row>
    <row r="160" spans="26:26" ht="12.75" customHeight="1">
      <c r="Z160" s="3"/>
    </row>
    <row r="161" spans="26:26" ht="12.75" customHeight="1">
      <c r="Z161" s="3"/>
    </row>
    <row r="162" spans="26:26" ht="12.75" customHeight="1">
      <c r="Z162" s="3"/>
    </row>
    <row r="163" spans="26:26" ht="12.75" customHeight="1">
      <c r="Z163" s="3"/>
    </row>
    <row r="164" spans="26:26" ht="12.75" customHeight="1">
      <c r="Z164" s="3"/>
    </row>
    <row r="165" spans="26:26" ht="12.75" customHeight="1">
      <c r="Z165" s="3"/>
    </row>
    <row r="166" spans="26:26" ht="12.75" customHeight="1">
      <c r="Z166" s="3"/>
    </row>
    <row r="167" spans="26:26" ht="12.75" customHeight="1">
      <c r="Z167" s="3"/>
    </row>
    <row r="168" spans="26:26" ht="12.75" customHeight="1">
      <c r="Z168" s="3"/>
    </row>
    <row r="169" spans="26:26" ht="12.75" customHeight="1">
      <c r="Z169" s="3"/>
    </row>
    <row r="170" spans="26:26" ht="12.75" customHeight="1">
      <c r="Z170" s="3"/>
    </row>
    <row r="171" spans="26:26" ht="12.75" customHeight="1">
      <c r="Z171" s="3"/>
    </row>
    <row r="172" spans="26:26" ht="12.75" customHeight="1">
      <c r="Z172" s="3"/>
    </row>
    <row r="173" spans="26:26" ht="12.75" customHeight="1">
      <c r="Z173" s="3"/>
    </row>
    <row r="174" spans="26:26" ht="12.75" customHeight="1">
      <c r="Z174" s="3"/>
    </row>
    <row r="175" spans="26:26" ht="12.75" customHeight="1">
      <c r="Z175" s="3"/>
    </row>
    <row r="176" spans="26:26" ht="12.75" customHeight="1">
      <c r="Z176" s="3"/>
    </row>
    <row r="177" spans="26:26" ht="12.75" customHeight="1">
      <c r="Z177" s="3"/>
    </row>
    <row r="178" spans="26:26" ht="12.75" customHeight="1">
      <c r="Z178" s="3"/>
    </row>
    <row r="179" spans="26:26" ht="12.75" customHeight="1">
      <c r="Z179" s="3"/>
    </row>
    <row r="180" spans="26:26" ht="12.75" customHeight="1">
      <c r="Z180" s="3"/>
    </row>
    <row r="181" spans="26:26" ht="12.75" customHeight="1">
      <c r="Z181" s="3"/>
    </row>
    <row r="182" spans="26:26" ht="12.75" customHeight="1">
      <c r="Z182" s="3"/>
    </row>
    <row r="183" spans="26:26" ht="12.75" customHeight="1">
      <c r="Z183" s="3"/>
    </row>
    <row r="184" spans="26:26" ht="12.75" customHeight="1">
      <c r="Z184" s="3"/>
    </row>
    <row r="185" spans="26:26" ht="12.75" customHeight="1">
      <c r="Z185" s="3"/>
    </row>
    <row r="186" spans="26:26" ht="12.75" customHeight="1">
      <c r="Z186" s="3"/>
    </row>
    <row r="187" spans="26:26" ht="12.75" customHeight="1">
      <c r="Z187" s="3"/>
    </row>
    <row r="188" spans="26:26" ht="12.75" customHeight="1">
      <c r="Z188" s="3"/>
    </row>
    <row r="189" spans="26:26" ht="12.75" customHeight="1">
      <c r="Z189" s="3"/>
    </row>
    <row r="190" spans="26:26" ht="12.75" customHeight="1">
      <c r="Z190" s="3"/>
    </row>
    <row r="191" spans="26:26" ht="12.75" customHeight="1">
      <c r="Z191" s="3"/>
    </row>
    <row r="192" spans="26:26" ht="12.75" customHeight="1">
      <c r="Z192" s="3"/>
    </row>
    <row r="193" spans="26:26" ht="12.75" customHeight="1">
      <c r="Z193" s="3"/>
    </row>
    <row r="194" spans="26:26" ht="12.75" customHeight="1">
      <c r="Z194" s="3"/>
    </row>
    <row r="195" spans="26:26" ht="12.75" customHeight="1">
      <c r="Z195" s="3"/>
    </row>
    <row r="196" spans="26:26" ht="12.75" customHeight="1">
      <c r="Z196" s="3"/>
    </row>
    <row r="197" spans="26:26" ht="12.75" customHeight="1">
      <c r="Z197" s="3"/>
    </row>
    <row r="198" spans="26:26" ht="12.75" customHeight="1">
      <c r="Z198" s="3"/>
    </row>
    <row r="199" spans="26:26" ht="12.75" customHeight="1">
      <c r="Z199" s="3"/>
    </row>
    <row r="200" spans="26:26" ht="12.75" customHeight="1">
      <c r="Z200" s="3"/>
    </row>
    <row r="201" spans="26:26" ht="12.75" customHeight="1">
      <c r="Z201" s="3"/>
    </row>
    <row r="202" spans="26:26" ht="12.75" customHeight="1">
      <c r="Z202" s="3"/>
    </row>
    <row r="203" spans="26:26" ht="12.75" customHeight="1">
      <c r="Z203" s="3"/>
    </row>
    <row r="204" spans="26:26" ht="12.75" customHeight="1">
      <c r="Z204" s="3"/>
    </row>
    <row r="205" spans="26:26" ht="12.75" customHeight="1">
      <c r="Z205" s="3"/>
    </row>
    <row r="206" spans="26:26" ht="12.75" customHeight="1">
      <c r="Z206" s="3"/>
    </row>
    <row r="207" spans="26:26" ht="12.75" customHeight="1">
      <c r="Z207" s="3"/>
    </row>
    <row r="208" spans="26:26" ht="12.75" customHeight="1">
      <c r="Z208" s="3"/>
    </row>
    <row r="209" spans="26:26" ht="12.75" customHeight="1">
      <c r="Z209" s="3"/>
    </row>
    <row r="210" spans="26:26" ht="12.75" customHeight="1">
      <c r="Z210" s="3"/>
    </row>
    <row r="211" spans="26:26" ht="12.75" customHeight="1">
      <c r="Z211" s="3"/>
    </row>
    <row r="212" spans="26:26" ht="12.75" customHeight="1">
      <c r="Z212" s="3"/>
    </row>
    <row r="213" spans="26:26" ht="12.75" customHeight="1">
      <c r="Z213" s="3"/>
    </row>
    <row r="214" spans="26:26" ht="12.75" customHeight="1">
      <c r="Z214" s="3"/>
    </row>
    <row r="215" spans="26:26" ht="12.75" customHeight="1">
      <c r="Z215" s="3"/>
    </row>
    <row r="216" spans="26:26" ht="12.75" customHeight="1">
      <c r="Z216" s="3"/>
    </row>
    <row r="217" spans="26:26" ht="12.75" customHeight="1">
      <c r="Z217" s="3"/>
    </row>
    <row r="218" spans="26:26" ht="12.75" customHeight="1">
      <c r="Z218" s="3"/>
    </row>
    <row r="219" spans="26:26" ht="12.75" customHeight="1">
      <c r="Z219" s="3"/>
    </row>
    <row r="220" spans="26:26" ht="12.75" customHeight="1">
      <c r="Z220" s="3"/>
    </row>
    <row r="221" spans="26:26" ht="12.75" customHeight="1">
      <c r="Z221" s="3"/>
    </row>
    <row r="222" spans="26:26" ht="12.75" customHeight="1">
      <c r="Z222" s="3"/>
    </row>
    <row r="223" spans="26:26" ht="12.75" customHeight="1">
      <c r="Z223" s="3"/>
    </row>
    <row r="224" spans="26:26" ht="12.75" customHeight="1">
      <c r="Z224" s="3"/>
    </row>
    <row r="225" spans="26:26" ht="12.75" customHeight="1">
      <c r="Z225" s="3"/>
    </row>
    <row r="226" spans="26:26" ht="12.75" customHeight="1">
      <c r="Z226" s="3"/>
    </row>
    <row r="227" spans="26:26" ht="12.75" customHeight="1">
      <c r="Z227" s="3"/>
    </row>
    <row r="228" spans="26:26" ht="12.75" customHeight="1">
      <c r="Z228" s="3"/>
    </row>
    <row r="229" spans="26:26" ht="12.75" customHeight="1">
      <c r="Z229" s="3"/>
    </row>
    <row r="230" spans="26:26" ht="12.75" customHeight="1">
      <c r="Z230" s="3"/>
    </row>
    <row r="231" spans="26:26" ht="12.75" customHeight="1">
      <c r="Z231" s="3"/>
    </row>
    <row r="232" spans="26:26" ht="12.75" customHeight="1">
      <c r="Z232" s="3"/>
    </row>
    <row r="233" spans="26:26" ht="12.75" customHeight="1">
      <c r="Z233" s="3"/>
    </row>
    <row r="234" spans="26:26" ht="12.75" customHeight="1">
      <c r="Z234" s="3"/>
    </row>
    <row r="235" spans="26:26" ht="12.75" customHeight="1">
      <c r="Z235" s="3"/>
    </row>
    <row r="236" spans="26:26" ht="12.75" customHeight="1">
      <c r="Z236" s="3"/>
    </row>
    <row r="237" spans="26:26" ht="12.75" customHeight="1">
      <c r="Z237" s="3"/>
    </row>
    <row r="238" spans="26:26" ht="12.75" customHeight="1">
      <c r="Z238" s="3"/>
    </row>
    <row r="239" spans="26:26" ht="12.75" customHeight="1">
      <c r="Z239" s="3"/>
    </row>
    <row r="240" spans="26:26" ht="12.75" customHeight="1">
      <c r="Z240" s="3"/>
    </row>
    <row r="241" spans="26:26" ht="12.75" customHeight="1">
      <c r="Z241" s="3"/>
    </row>
    <row r="242" spans="26:26" ht="12.75" customHeight="1">
      <c r="Z242" s="3"/>
    </row>
    <row r="243" spans="26:26" ht="12.75" customHeight="1">
      <c r="Z243" s="3"/>
    </row>
    <row r="244" spans="26:26" ht="12.75" customHeight="1">
      <c r="Z244" s="3"/>
    </row>
    <row r="245" spans="26:26" ht="12.75" customHeight="1">
      <c r="Z245" s="3"/>
    </row>
    <row r="246" spans="26:26" ht="12.75" customHeight="1">
      <c r="Z246" s="3"/>
    </row>
    <row r="247" spans="26:26" ht="12.75" customHeight="1">
      <c r="Z247" s="3"/>
    </row>
    <row r="248" spans="26:26" ht="12.75" customHeight="1">
      <c r="Z248" s="3"/>
    </row>
    <row r="249" spans="26:26" ht="12.75" customHeight="1">
      <c r="Z249" s="3"/>
    </row>
    <row r="250" spans="26:26" ht="12.75" customHeight="1">
      <c r="Z250" s="3"/>
    </row>
    <row r="251" spans="26:26" ht="12.75" customHeight="1">
      <c r="Z251" s="3"/>
    </row>
    <row r="252" spans="26:26" ht="12.75" customHeight="1">
      <c r="Z252" s="3"/>
    </row>
    <row r="253" spans="26:26" ht="12.75" customHeight="1">
      <c r="Z253" s="3"/>
    </row>
    <row r="254" spans="26:26" ht="12.75" customHeight="1">
      <c r="Z254" s="3"/>
    </row>
    <row r="255" spans="26:26" ht="12.75" customHeight="1">
      <c r="Z255" s="3"/>
    </row>
    <row r="256" spans="26:26" ht="12.75" customHeight="1">
      <c r="Z256" s="3"/>
    </row>
    <row r="257" spans="26:26" ht="12.75" customHeight="1">
      <c r="Z257" s="3"/>
    </row>
    <row r="258" spans="26:26" ht="12.75" customHeight="1">
      <c r="Z258" s="3"/>
    </row>
    <row r="259" spans="26:26" ht="12.75" customHeight="1">
      <c r="Z259" s="3"/>
    </row>
    <row r="260" spans="26:26" ht="12.75" customHeight="1">
      <c r="Z260" s="3"/>
    </row>
    <row r="261" spans="26:26" ht="12.75" customHeight="1">
      <c r="Z261" s="3"/>
    </row>
    <row r="262" spans="26:26" ht="12.75" customHeight="1">
      <c r="Z262" s="3"/>
    </row>
    <row r="263" spans="26:26" ht="12.75" customHeight="1">
      <c r="Z263" s="3"/>
    </row>
    <row r="264" spans="26:26" ht="12.75" customHeight="1">
      <c r="Z264" s="3"/>
    </row>
    <row r="265" spans="26:26" ht="12.75" customHeight="1">
      <c r="Z265" s="3"/>
    </row>
    <row r="266" spans="26:26" ht="12.75" customHeight="1">
      <c r="Z266" s="3"/>
    </row>
    <row r="267" spans="26:26" ht="12.75" customHeight="1">
      <c r="Z267" s="3"/>
    </row>
    <row r="268" spans="26:26" ht="12.75" customHeight="1">
      <c r="Z268" s="3"/>
    </row>
    <row r="269" spans="26:26" ht="12.75" customHeight="1">
      <c r="Z269" s="3"/>
    </row>
    <row r="270" spans="26:26" ht="12.75" customHeight="1">
      <c r="Z270" s="3"/>
    </row>
    <row r="271" spans="26:26" ht="12.75" customHeight="1">
      <c r="Z271" s="3"/>
    </row>
    <row r="272" spans="26:26" ht="12.75" customHeight="1">
      <c r="Z272" s="3"/>
    </row>
    <row r="273" spans="26:26" ht="12.75" customHeight="1">
      <c r="Z273" s="3"/>
    </row>
    <row r="274" spans="26:26" ht="12.75" customHeight="1">
      <c r="Z274" s="3"/>
    </row>
    <row r="275" spans="26:26" ht="12.75" customHeight="1">
      <c r="Z275" s="3"/>
    </row>
    <row r="276" spans="26:26" ht="12.75" customHeight="1">
      <c r="Z276" s="3"/>
    </row>
    <row r="277" spans="26:26" ht="12.75" customHeight="1">
      <c r="Z277" s="3"/>
    </row>
    <row r="278" spans="26:26" ht="12.75" customHeight="1">
      <c r="Z278" s="3"/>
    </row>
    <row r="279" spans="26:26" ht="12.75" customHeight="1">
      <c r="Z279" s="3"/>
    </row>
    <row r="280" spans="26:26" ht="12.75" customHeight="1">
      <c r="Z280" s="3"/>
    </row>
    <row r="281" spans="26:26" ht="12.75" customHeight="1">
      <c r="Z281" s="3"/>
    </row>
    <row r="282" spans="26:26" ht="12.75" customHeight="1">
      <c r="Z282" s="3"/>
    </row>
    <row r="283" spans="26:26" ht="12.75" customHeight="1">
      <c r="Z283" s="3"/>
    </row>
    <row r="284" spans="26:26" ht="12.75" customHeight="1">
      <c r="Z284" s="3"/>
    </row>
    <row r="285" spans="26:26" ht="12.75" customHeight="1">
      <c r="Z285" s="3"/>
    </row>
    <row r="286" spans="26:26" ht="12.75" customHeight="1">
      <c r="Z286" s="3"/>
    </row>
    <row r="287" spans="26:26" ht="12.75" customHeight="1">
      <c r="Z287" s="3"/>
    </row>
    <row r="288" spans="26:26" ht="12.75" customHeight="1">
      <c r="Z288" s="3"/>
    </row>
    <row r="289" spans="26:26" ht="12.75" customHeight="1">
      <c r="Z289" s="3"/>
    </row>
    <row r="290" spans="26:26" ht="12.75" customHeight="1">
      <c r="Z290" s="3"/>
    </row>
    <row r="291" spans="26:26" ht="12.75" customHeight="1">
      <c r="Z291" s="3"/>
    </row>
    <row r="292" spans="26:26" ht="12.75" customHeight="1">
      <c r="Z292" s="3"/>
    </row>
    <row r="293" spans="26:26" ht="12.75" customHeight="1">
      <c r="Z293" s="3"/>
    </row>
    <row r="294" spans="26:26" ht="12.75" customHeight="1">
      <c r="Z294" s="3"/>
    </row>
    <row r="295" spans="26:26" ht="12.75" customHeight="1">
      <c r="Z295" s="3"/>
    </row>
    <row r="296" spans="26:26" ht="12.75" customHeight="1">
      <c r="Z296" s="3"/>
    </row>
    <row r="297" spans="26:26" ht="12.75" customHeight="1">
      <c r="Z297" s="3"/>
    </row>
    <row r="298" spans="26:26" ht="12.75" customHeight="1">
      <c r="Z298" s="3"/>
    </row>
    <row r="299" spans="26:26" ht="12.75" customHeight="1">
      <c r="Z299" s="3"/>
    </row>
    <row r="300" spans="26:26" ht="12.75" customHeight="1">
      <c r="Z300" s="3"/>
    </row>
    <row r="301" spans="26:26" ht="12.75" customHeight="1">
      <c r="Z301" s="3"/>
    </row>
    <row r="302" spans="26:26" ht="12.75" customHeight="1">
      <c r="Z302" s="3"/>
    </row>
    <row r="303" spans="26:26" ht="12.75" customHeight="1">
      <c r="Z303" s="3"/>
    </row>
    <row r="304" spans="26:26" ht="12.75" customHeight="1">
      <c r="Z304" s="3"/>
    </row>
    <row r="305" spans="26:26" ht="12.75" customHeight="1">
      <c r="Z305" s="3"/>
    </row>
    <row r="306" spans="26:26" ht="12.75" customHeight="1">
      <c r="Z306" s="3"/>
    </row>
    <row r="307" spans="26:26" ht="12.75" customHeight="1">
      <c r="Z307" s="3"/>
    </row>
    <row r="308" spans="26:26" ht="12.75" customHeight="1">
      <c r="Z308" s="3"/>
    </row>
    <row r="309" spans="26:26" ht="12.75" customHeight="1">
      <c r="Z309" s="3"/>
    </row>
    <row r="310" spans="26:26" ht="12.75" customHeight="1">
      <c r="Z310" s="3"/>
    </row>
    <row r="311" spans="26:26" ht="12.75" customHeight="1">
      <c r="Z311" s="3"/>
    </row>
    <row r="312" spans="26:26" ht="12.75" customHeight="1">
      <c r="Z312" s="3"/>
    </row>
    <row r="313" spans="26:26" ht="12.75" customHeight="1">
      <c r="Z313" s="3"/>
    </row>
    <row r="314" spans="26:26" ht="12.75" customHeight="1">
      <c r="Z314" s="3"/>
    </row>
    <row r="315" spans="26:26" ht="12.75" customHeight="1">
      <c r="Z315" s="3"/>
    </row>
    <row r="316" spans="26:26" ht="12.75" customHeight="1">
      <c r="Z316" s="3"/>
    </row>
    <row r="317" spans="26:26" ht="12.75" customHeight="1">
      <c r="Z317" s="3"/>
    </row>
    <row r="318" spans="26:26" ht="12.75" customHeight="1">
      <c r="Z318" s="3"/>
    </row>
    <row r="319" spans="26:26" ht="12.75" customHeight="1">
      <c r="Z319" s="3"/>
    </row>
    <row r="320" spans="26:26" ht="12.75" customHeight="1">
      <c r="Z320" s="3"/>
    </row>
    <row r="321" spans="26:26" ht="12.75" customHeight="1">
      <c r="Z321" s="3"/>
    </row>
    <row r="322" spans="26:26" ht="12.75" customHeight="1">
      <c r="Z322" s="3"/>
    </row>
    <row r="323" spans="26:26" ht="12.75" customHeight="1">
      <c r="Z323" s="3"/>
    </row>
    <row r="324" spans="26:26" ht="12.75" customHeight="1">
      <c r="Z324" s="3"/>
    </row>
    <row r="325" spans="26:26" ht="12.75" customHeight="1">
      <c r="Z325" s="3"/>
    </row>
    <row r="326" spans="26:26" ht="12.75" customHeight="1">
      <c r="Z326" s="3"/>
    </row>
    <row r="327" spans="26:26" ht="12.75" customHeight="1">
      <c r="Z327" s="3"/>
    </row>
    <row r="328" spans="26:26" ht="12.75" customHeight="1">
      <c r="Z328" s="3"/>
    </row>
    <row r="329" spans="26:26" ht="12.75" customHeight="1">
      <c r="Z329" s="3"/>
    </row>
    <row r="330" spans="26:26" ht="12.75" customHeight="1">
      <c r="Z330" s="3"/>
    </row>
    <row r="331" spans="26:26" ht="12.75" customHeight="1">
      <c r="Z331" s="3"/>
    </row>
    <row r="332" spans="26:26" ht="12.75" customHeight="1">
      <c r="Z332" s="3"/>
    </row>
    <row r="333" spans="26:26" ht="12.75" customHeight="1">
      <c r="Z333" s="3"/>
    </row>
    <row r="334" spans="26:26" ht="12.75" customHeight="1">
      <c r="Z334" s="3"/>
    </row>
    <row r="335" spans="26:26" ht="12.75" customHeight="1">
      <c r="Z335" s="3"/>
    </row>
    <row r="336" spans="26:26" ht="12.75" customHeight="1">
      <c r="Z336" s="3"/>
    </row>
    <row r="337" spans="26:26" ht="12.75" customHeight="1">
      <c r="Z337" s="3"/>
    </row>
    <row r="338" spans="26:26" ht="12.75" customHeight="1">
      <c r="Z338" s="3"/>
    </row>
    <row r="339" spans="26:26" ht="12.75" customHeight="1">
      <c r="Z339" s="3"/>
    </row>
    <row r="340" spans="26:26" ht="12.75" customHeight="1">
      <c r="Z340" s="3"/>
    </row>
    <row r="341" spans="26:26" ht="12.75" customHeight="1">
      <c r="Z341" s="3"/>
    </row>
    <row r="342" spans="26:26" ht="12.75" customHeight="1">
      <c r="Z342" s="3"/>
    </row>
    <row r="343" spans="26:26" ht="12.75" customHeight="1">
      <c r="Z343" s="3"/>
    </row>
    <row r="344" spans="26:26" ht="12.75" customHeight="1">
      <c r="Z344" s="3"/>
    </row>
    <row r="345" spans="26:26" ht="12.75" customHeight="1">
      <c r="Z345" s="3"/>
    </row>
    <row r="346" spans="26:26" ht="12.75" customHeight="1">
      <c r="Z346" s="3"/>
    </row>
    <row r="347" spans="26:26" ht="12.75" customHeight="1">
      <c r="Z347" s="3"/>
    </row>
    <row r="348" spans="26:26" ht="12.75" customHeight="1">
      <c r="Z348" s="3"/>
    </row>
    <row r="349" spans="26:26" ht="12.75" customHeight="1">
      <c r="Z349" s="3"/>
    </row>
    <row r="350" spans="26:26" ht="12.75" customHeight="1">
      <c r="Z350" s="3"/>
    </row>
    <row r="351" spans="26:26" ht="12.75" customHeight="1">
      <c r="Z351" s="3"/>
    </row>
    <row r="352" spans="26:26" ht="12.75" customHeight="1">
      <c r="Z352" s="3"/>
    </row>
    <row r="353" spans="26:26" ht="12.75" customHeight="1">
      <c r="Z353" s="3"/>
    </row>
    <row r="354" spans="26:26" ht="12.75" customHeight="1">
      <c r="Z354" s="3"/>
    </row>
    <row r="355" spans="26:26" ht="12.75" customHeight="1">
      <c r="Z355" s="3"/>
    </row>
    <row r="356" spans="26:26" ht="12.75" customHeight="1">
      <c r="Z356" s="3"/>
    </row>
    <row r="357" spans="26:26" ht="12.75" customHeight="1">
      <c r="Z357" s="3"/>
    </row>
    <row r="358" spans="26:26" ht="12.75" customHeight="1">
      <c r="Z358" s="3"/>
    </row>
    <row r="359" spans="26:26" ht="12.75" customHeight="1">
      <c r="Z359" s="3"/>
    </row>
    <row r="360" spans="26:26" ht="12.75" customHeight="1">
      <c r="Z360" s="3"/>
    </row>
    <row r="361" spans="26:26" ht="12.75" customHeight="1">
      <c r="Z361" s="3"/>
    </row>
    <row r="362" spans="26:26" ht="12.75" customHeight="1">
      <c r="Z362" s="3"/>
    </row>
    <row r="363" spans="26:26" ht="12.75" customHeight="1">
      <c r="Z363" s="3"/>
    </row>
    <row r="364" spans="26:26" ht="12.75" customHeight="1">
      <c r="Z364" s="3"/>
    </row>
    <row r="365" spans="26:26" ht="12.75" customHeight="1">
      <c r="Z365" s="3"/>
    </row>
    <row r="366" spans="26:26" ht="12.75" customHeight="1">
      <c r="Z366" s="3"/>
    </row>
    <row r="367" spans="26:26" ht="12.75" customHeight="1">
      <c r="Z367" s="3"/>
    </row>
    <row r="368" spans="26:26" ht="12.75" customHeight="1">
      <c r="Z368" s="3"/>
    </row>
    <row r="369" spans="26:26" ht="12.75" customHeight="1">
      <c r="Z369" s="3"/>
    </row>
    <row r="370" spans="26:26" ht="12.75" customHeight="1">
      <c r="Z370" s="3"/>
    </row>
    <row r="371" spans="26:26" ht="12.75" customHeight="1">
      <c r="Z371" s="3"/>
    </row>
    <row r="372" spans="26:26" ht="12.75" customHeight="1">
      <c r="Z372" s="3"/>
    </row>
    <row r="373" spans="26:26" ht="12.75" customHeight="1">
      <c r="Z373" s="3"/>
    </row>
    <row r="374" spans="26:26" ht="12.75" customHeight="1">
      <c r="Z374" s="3"/>
    </row>
    <row r="375" spans="26:26" ht="12.75" customHeight="1">
      <c r="Z375" s="3"/>
    </row>
    <row r="376" spans="26:26" ht="12.75" customHeight="1">
      <c r="Z376" s="3"/>
    </row>
    <row r="377" spans="26:26" ht="12.75" customHeight="1">
      <c r="Z377" s="3"/>
    </row>
    <row r="378" spans="26:26" ht="12.75" customHeight="1">
      <c r="Z378" s="3"/>
    </row>
    <row r="379" spans="26:26" ht="12.75" customHeight="1">
      <c r="Z379" s="3"/>
    </row>
    <row r="380" spans="26:26" ht="12.75" customHeight="1">
      <c r="Z380" s="3"/>
    </row>
    <row r="381" spans="26:26" ht="12.75" customHeight="1">
      <c r="Z381" s="3"/>
    </row>
    <row r="382" spans="26:26" ht="12.75" customHeight="1">
      <c r="Z382" s="3"/>
    </row>
    <row r="383" spans="26:26" ht="12.75" customHeight="1">
      <c r="Z383" s="3"/>
    </row>
    <row r="384" spans="26:26" ht="12.75" customHeight="1">
      <c r="Z384" s="3"/>
    </row>
    <row r="385" spans="26:26" ht="12.75" customHeight="1">
      <c r="Z385" s="3"/>
    </row>
    <row r="386" spans="26:26" ht="12.75" customHeight="1">
      <c r="Z386" s="3"/>
    </row>
    <row r="387" spans="26:26" ht="12.75" customHeight="1">
      <c r="Z387" s="3"/>
    </row>
    <row r="388" spans="26:26" ht="12.75" customHeight="1">
      <c r="Z388" s="3"/>
    </row>
    <row r="389" spans="26:26" ht="12.75" customHeight="1">
      <c r="Z389" s="3"/>
    </row>
    <row r="390" spans="26:26" ht="12.75" customHeight="1">
      <c r="Z390" s="3"/>
    </row>
    <row r="391" spans="26:26" ht="12.75" customHeight="1">
      <c r="Z391" s="3"/>
    </row>
    <row r="392" spans="26:26" ht="12.75" customHeight="1">
      <c r="Z392" s="3"/>
    </row>
    <row r="393" spans="26:26" ht="12.75" customHeight="1">
      <c r="Z393" s="3"/>
    </row>
    <row r="394" spans="26:26" ht="12.75" customHeight="1">
      <c r="Z394" s="3"/>
    </row>
    <row r="395" spans="26:26" ht="12.75" customHeight="1">
      <c r="Z395" s="3"/>
    </row>
    <row r="396" spans="26:26" ht="12.75" customHeight="1">
      <c r="Z396" s="3"/>
    </row>
    <row r="397" spans="26:26" ht="12.75" customHeight="1">
      <c r="Z397" s="3"/>
    </row>
    <row r="398" spans="26:26" ht="12.75" customHeight="1">
      <c r="Z398" s="3"/>
    </row>
    <row r="399" spans="26:26" ht="12.75" customHeight="1">
      <c r="Z399" s="3"/>
    </row>
    <row r="400" spans="26:26" ht="12.75" customHeight="1">
      <c r="Z400" s="3"/>
    </row>
    <row r="401" spans="26:26" ht="12.75" customHeight="1">
      <c r="Z401" s="3"/>
    </row>
    <row r="402" spans="26:26" ht="12.75" customHeight="1">
      <c r="Z402" s="3"/>
    </row>
    <row r="403" spans="26:26" ht="12.75" customHeight="1">
      <c r="Z403" s="3"/>
    </row>
    <row r="404" spans="26:26" ht="12.75" customHeight="1">
      <c r="Z404" s="3"/>
    </row>
    <row r="405" spans="26:26" ht="12.75" customHeight="1">
      <c r="Z405" s="3"/>
    </row>
    <row r="406" spans="26:26" ht="12.75" customHeight="1">
      <c r="Z406" s="3"/>
    </row>
    <row r="407" spans="26:26" ht="12.75" customHeight="1">
      <c r="Z407" s="3"/>
    </row>
    <row r="408" spans="26:26" ht="12.75" customHeight="1">
      <c r="Z408" s="3"/>
    </row>
    <row r="409" spans="26:26" ht="12.75" customHeight="1">
      <c r="Z409" s="3"/>
    </row>
    <row r="410" spans="26:26" ht="12.75" customHeight="1">
      <c r="Z410" s="3"/>
    </row>
    <row r="411" spans="26:26" ht="12.75" customHeight="1">
      <c r="Z411" s="3"/>
    </row>
    <row r="412" spans="26:26" ht="12.75" customHeight="1">
      <c r="Z412" s="3"/>
    </row>
    <row r="413" spans="26:26" ht="12.75" customHeight="1">
      <c r="Z413" s="3"/>
    </row>
    <row r="414" spans="26:26" ht="12.75" customHeight="1">
      <c r="Z414" s="3"/>
    </row>
    <row r="415" spans="26:26" ht="12.75" customHeight="1">
      <c r="Z415" s="3"/>
    </row>
    <row r="416" spans="26:26" ht="12.75" customHeight="1">
      <c r="Z416" s="3"/>
    </row>
    <row r="417" spans="26:26" ht="12.75" customHeight="1">
      <c r="Z417" s="3"/>
    </row>
    <row r="418" spans="26:26" ht="12.75" customHeight="1">
      <c r="Z418" s="3"/>
    </row>
    <row r="419" spans="26:26" ht="12.75" customHeight="1">
      <c r="Z419" s="3"/>
    </row>
    <row r="420" spans="26:26" ht="12.75" customHeight="1">
      <c r="Z420" s="3"/>
    </row>
    <row r="421" spans="26:26" ht="12.75" customHeight="1">
      <c r="Z421" s="3"/>
    </row>
    <row r="422" spans="26:26" ht="12.75" customHeight="1">
      <c r="Z422" s="3"/>
    </row>
    <row r="423" spans="26:26" ht="12.75" customHeight="1">
      <c r="Z423" s="3"/>
    </row>
    <row r="424" spans="26:26" ht="12.75" customHeight="1">
      <c r="Z424" s="3"/>
    </row>
    <row r="425" spans="26:26" ht="12.75" customHeight="1">
      <c r="Z425" s="3"/>
    </row>
    <row r="426" spans="26:26" ht="12.75" customHeight="1">
      <c r="Z426" s="3"/>
    </row>
    <row r="427" spans="26:26" ht="12.75" customHeight="1">
      <c r="Z427" s="3"/>
    </row>
    <row r="428" spans="26:26" ht="12.75" customHeight="1">
      <c r="Z428" s="3"/>
    </row>
    <row r="429" spans="26:26" ht="12.75" customHeight="1">
      <c r="Z429" s="3"/>
    </row>
    <row r="430" spans="26:26" ht="12.75" customHeight="1">
      <c r="Z430" s="3"/>
    </row>
    <row r="431" spans="26:26" ht="12.75" customHeight="1">
      <c r="Z431" s="3"/>
    </row>
    <row r="432" spans="26:26" ht="12.75" customHeight="1">
      <c r="Z432" s="3"/>
    </row>
    <row r="433" spans="26:26" ht="12.75" customHeight="1">
      <c r="Z433" s="3"/>
    </row>
    <row r="434" spans="26:26" ht="12.75" customHeight="1">
      <c r="Z434" s="3"/>
    </row>
    <row r="435" spans="26:26" ht="12.75" customHeight="1">
      <c r="Z435" s="3"/>
    </row>
    <row r="436" spans="26:26" ht="12.75" customHeight="1">
      <c r="Z436" s="3"/>
    </row>
    <row r="437" spans="26:26" ht="12.75" customHeight="1">
      <c r="Z437" s="3"/>
    </row>
    <row r="438" spans="26:26" ht="12.75" customHeight="1">
      <c r="Z438" s="3"/>
    </row>
    <row r="439" spans="26:26" ht="12.75" customHeight="1">
      <c r="Z439" s="3"/>
    </row>
    <row r="440" spans="26:26" ht="12.75" customHeight="1">
      <c r="Z440" s="3"/>
    </row>
    <row r="441" spans="26:26" ht="12.75" customHeight="1">
      <c r="Z441" s="3"/>
    </row>
    <row r="442" spans="26:26" ht="12.75" customHeight="1">
      <c r="Z442" s="3"/>
    </row>
    <row r="443" spans="26:26" ht="12.75" customHeight="1">
      <c r="Z443" s="3"/>
    </row>
    <row r="444" spans="26:26" ht="12.75" customHeight="1">
      <c r="Z444" s="3"/>
    </row>
    <row r="445" spans="26:26" ht="12.75" customHeight="1">
      <c r="Z445" s="3"/>
    </row>
    <row r="446" spans="26:26" ht="12.75" customHeight="1">
      <c r="Z446" s="3"/>
    </row>
    <row r="447" spans="26:26" ht="12.75" customHeight="1">
      <c r="Z447" s="3"/>
    </row>
    <row r="448" spans="26:26" ht="12.75" customHeight="1">
      <c r="Z448" s="3"/>
    </row>
    <row r="449" spans="26:26" ht="12.75" customHeight="1">
      <c r="Z449" s="3"/>
    </row>
    <row r="450" spans="26:26" ht="12.75" customHeight="1">
      <c r="Z450" s="3"/>
    </row>
    <row r="451" spans="26:26" ht="12.75" customHeight="1">
      <c r="Z451" s="3"/>
    </row>
    <row r="452" spans="26:26" ht="12.75" customHeight="1">
      <c r="Z452" s="3"/>
    </row>
    <row r="453" spans="26:26" ht="12.75" customHeight="1">
      <c r="Z453" s="3"/>
    </row>
    <row r="454" spans="26:26" ht="12.75" customHeight="1">
      <c r="Z454" s="3"/>
    </row>
    <row r="455" spans="26:26" ht="12.75" customHeight="1">
      <c r="Z455" s="3"/>
    </row>
    <row r="456" spans="26:26" ht="12.75" customHeight="1">
      <c r="Z456" s="3"/>
    </row>
    <row r="457" spans="26:26" ht="12.75" customHeight="1">
      <c r="Z457" s="3"/>
    </row>
    <row r="458" spans="26:26" ht="12.75" customHeight="1">
      <c r="Z458" s="3"/>
    </row>
    <row r="459" spans="26:26" ht="12.75" customHeight="1">
      <c r="Z459" s="3"/>
    </row>
    <row r="460" spans="26:26" ht="12.75" customHeight="1">
      <c r="Z460" s="3"/>
    </row>
    <row r="461" spans="26:26" ht="12.75" customHeight="1">
      <c r="Z461" s="3"/>
    </row>
    <row r="462" spans="26:26" ht="12.75" customHeight="1">
      <c r="Z462" s="3"/>
    </row>
    <row r="463" spans="26:26" ht="12.75" customHeight="1">
      <c r="Z463" s="3"/>
    </row>
    <row r="464" spans="26:26" ht="12.75" customHeight="1">
      <c r="Z464" s="3"/>
    </row>
    <row r="465" spans="26:26" ht="12.75" customHeight="1">
      <c r="Z465" s="3"/>
    </row>
    <row r="466" spans="26:26" ht="12.75" customHeight="1">
      <c r="Z466" s="3"/>
    </row>
    <row r="467" spans="26:26" ht="12.75" customHeight="1">
      <c r="Z467" s="3"/>
    </row>
    <row r="468" spans="26:26" ht="12.75" customHeight="1">
      <c r="Z468" s="3"/>
    </row>
    <row r="469" spans="26:26" ht="12.75" customHeight="1">
      <c r="Z469" s="3"/>
    </row>
    <row r="470" spans="26:26" ht="12.75" customHeight="1">
      <c r="Z470" s="3"/>
    </row>
    <row r="471" spans="26:26" ht="12.75" customHeight="1">
      <c r="Z471" s="3"/>
    </row>
    <row r="472" spans="26:26" ht="12.75" customHeight="1">
      <c r="Z472" s="3"/>
    </row>
    <row r="473" spans="26:26" ht="12.75" customHeight="1">
      <c r="Z473" s="3"/>
    </row>
    <row r="474" spans="26:26" ht="12.75" customHeight="1">
      <c r="Z474" s="3"/>
    </row>
    <row r="475" spans="26:26" ht="12.75" customHeight="1">
      <c r="Z475" s="3"/>
    </row>
    <row r="476" spans="26:26" ht="12.75" customHeight="1">
      <c r="Z476" s="3"/>
    </row>
    <row r="477" spans="26:26" ht="12.75" customHeight="1">
      <c r="Z477" s="3"/>
    </row>
    <row r="478" spans="26:26" ht="12.75" customHeight="1">
      <c r="Z478" s="3"/>
    </row>
    <row r="479" spans="26:26" ht="12.75" customHeight="1">
      <c r="Z479" s="3"/>
    </row>
    <row r="480" spans="26:26" ht="12.75" customHeight="1">
      <c r="Z480" s="3"/>
    </row>
    <row r="481" spans="26:26" ht="12.75" customHeight="1">
      <c r="Z481" s="3"/>
    </row>
    <row r="482" spans="26:26" ht="12.75" customHeight="1">
      <c r="Z482" s="3"/>
    </row>
    <row r="483" spans="26:26" ht="12.75" customHeight="1">
      <c r="Z483" s="3"/>
    </row>
    <row r="484" spans="26:26" ht="12.75" customHeight="1">
      <c r="Z484" s="3"/>
    </row>
    <row r="485" spans="26:26" ht="12.75" customHeight="1">
      <c r="Z485" s="3"/>
    </row>
    <row r="486" spans="26:26" ht="12.75" customHeight="1">
      <c r="Z486" s="3"/>
    </row>
    <row r="487" spans="26:26" ht="12.75" customHeight="1">
      <c r="Z487" s="3"/>
    </row>
    <row r="488" spans="26:26" ht="12.75" customHeight="1">
      <c r="Z488" s="3"/>
    </row>
    <row r="489" spans="26:26" ht="12.75" customHeight="1">
      <c r="Z489" s="3"/>
    </row>
    <row r="490" spans="26:26" ht="12.75" customHeight="1">
      <c r="Z490" s="3"/>
    </row>
    <row r="491" spans="26:26" ht="12.75" customHeight="1">
      <c r="Z491" s="3"/>
    </row>
    <row r="492" spans="26:26" ht="12.75" customHeight="1">
      <c r="Z492" s="3"/>
    </row>
    <row r="493" spans="26:26" ht="12.75" customHeight="1">
      <c r="Z493" s="3"/>
    </row>
    <row r="494" spans="26:26" ht="12.75" customHeight="1">
      <c r="Z494" s="3"/>
    </row>
    <row r="495" spans="26:26" ht="12.75" customHeight="1">
      <c r="Z495" s="3"/>
    </row>
    <row r="496" spans="26:26" ht="12.75" customHeight="1">
      <c r="Z496" s="3"/>
    </row>
    <row r="497" spans="26:26" ht="12.75" customHeight="1">
      <c r="Z497" s="3"/>
    </row>
    <row r="498" spans="26:26" ht="12.75" customHeight="1">
      <c r="Z498" s="3"/>
    </row>
    <row r="499" spans="26:26" ht="12.75" customHeight="1">
      <c r="Z499" s="3"/>
    </row>
    <row r="500" spans="26:26" ht="12.75" customHeight="1">
      <c r="Z500" s="3"/>
    </row>
    <row r="501" spans="26:26" ht="12.75" customHeight="1">
      <c r="Z501" s="3"/>
    </row>
    <row r="502" spans="26:26" ht="12.75" customHeight="1">
      <c r="Z502" s="3"/>
    </row>
    <row r="503" spans="26:26" ht="12.75" customHeight="1">
      <c r="Z503" s="3"/>
    </row>
    <row r="504" spans="26:26" ht="12.75" customHeight="1">
      <c r="Z504" s="3"/>
    </row>
    <row r="505" spans="26:26" ht="12.75" customHeight="1">
      <c r="Z505" s="3"/>
    </row>
    <row r="506" spans="26:26" ht="12.75" customHeight="1">
      <c r="Z506" s="3"/>
    </row>
    <row r="507" spans="26:26" ht="12.75" customHeight="1">
      <c r="Z507" s="3"/>
    </row>
    <row r="508" spans="26:26" ht="12.75" customHeight="1">
      <c r="Z508" s="3"/>
    </row>
    <row r="509" spans="26:26" ht="12.75" customHeight="1">
      <c r="Z509" s="3"/>
    </row>
    <row r="510" spans="26:26" ht="12.75" customHeight="1">
      <c r="Z510" s="3"/>
    </row>
    <row r="511" spans="26:26" ht="12.75" customHeight="1">
      <c r="Z511" s="3"/>
    </row>
    <row r="512" spans="26:26" ht="12.75" customHeight="1">
      <c r="Z512" s="3"/>
    </row>
    <row r="513" spans="26:26" ht="12.75" customHeight="1">
      <c r="Z513" s="3"/>
    </row>
    <row r="514" spans="26:26" ht="12.75" customHeight="1">
      <c r="Z514" s="3"/>
    </row>
    <row r="515" spans="26:26" ht="12.75" customHeight="1">
      <c r="Z515" s="3"/>
    </row>
    <row r="516" spans="26:26" ht="12.75" customHeight="1">
      <c r="Z516" s="3"/>
    </row>
    <row r="517" spans="26:26" ht="12.75" customHeight="1">
      <c r="Z517" s="3"/>
    </row>
    <row r="518" spans="26:26" ht="12.75" customHeight="1">
      <c r="Z518" s="3"/>
    </row>
    <row r="519" spans="26:26" ht="12.75" customHeight="1">
      <c r="Z519" s="3"/>
    </row>
    <row r="520" spans="26:26" ht="12.75" customHeight="1">
      <c r="Z520" s="3"/>
    </row>
    <row r="521" spans="26:26" ht="12.75" customHeight="1">
      <c r="Z521" s="3"/>
    </row>
    <row r="522" spans="26:26" ht="12.75" customHeight="1">
      <c r="Z522" s="3"/>
    </row>
    <row r="523" spans="26:26" ht="12.75" customHeight="1">
      <c r="Z523" s="3"/>
    </row>
    <row r="524" spans="26:26" ht="12.75" customHeight="1">
      <c r="Z524" s="3"/>
    </row>
    <row r="525" spans="26:26" ht="12.75" customHeight="1">
      <c r="Z525" s="3"/>
    </row>
    <row r="526" spans="26:26" ht="12.75" customHeight="1">
      <c r="Z526" s="3"/>
    </row>
    <row r="527" spans="26:26" ht="12.75" customHeight="1">
      <c r="Z527" s="3"/>
    </row>
    <row r="528" spans="26:26" ht="12.75" customHeight="1">
      <c r="Z528" s="3"/>
    </row>
    <row r="529" spans="26:26" ht="12.75" customHeight="1">
      <c r="Z529" s="3"/>
    </row>
    <row r="530" spans="26:26" ht="12.75" customHeight="1">
      <c r="Z530" s="3"/>
    </row>
    <row r="531" spans="26:26" ht="12.75" customHeight="1">
      <c r="Z531" s="3"/>
    </row>
    <row r="532" spans="26:26" ht="12.75" customHeight="1">
      <c r="Z532" s="3"/>
    </row>
    <row r="533" spans="26:26" ht="12.75" customHeight="1">
      <c r="Z533" s="3"/>
    </row>
    <row r="534" spans="26:26" ht="12.75" customHeight="1">
      <c r="Z534" s="3"/>
    </row>
    <row r="535" spans="26:26" ht="12.75" customHeight="1">
      <c r="Z535" s="3"/>
    </row>
    <row r="536" spans="26:26" ht="12.75" customHeight="1">
      <c r="Z536" s="3"/>
    </row>
    <row r="537" spans="26:26" ht="12.75" customHeight="1">
      <c r="Z537" s="3"/>
    </row>
    <row r="538" spans="26:26" ht="12.75" customHeight="1">
      <c r="Z538" s="3"/>
    </row>
    <row r="539" spans="26:26" ht="12.75" customHeight="1">
      <c r="Z539" s="3"/>
    </row>
    <row r="540" spans="26:26" ht="12.75" customHeight="1">
      <c r="Z540" s="3"/>
    </row>
    <row r="541" spans="26:26" ht="12.75" customHeight="1">
      <c r="Z541" s="3"/>
    </row>
    <row r="542" spans="26:26" ht="12.75" customHeight="1">
      <c r="Z542" s="3"/>
    </row>
    <row r="543" spans="26:26" ht="12.75" customHeight="1">
      <c r="Z543" s="3"/>
    </row>
    <row r="544" spans="26:26" ht="12.75" customHeight="1">
      <c r="Z544" s="3"/>
    </row>
    <row r="545" spans="26:26" ht="12.75" customHeight="1">
      <c r="Z545" s="3"/>
    </row>
    <row r="546" spans="26:26" ht="12.75" customHeight="1">
      <c r="Z546" s="3"/>
    </row>
    <row r="547" spans="26:26" ht="12.75" customHeight="1">
      <c r="Z547" s="3"/>
    </row>
    <row r="548" spans="26:26" ht="12.75" customHeight="1">
      <c r="Z548" s="3"/>
    </row>
    <row r="549" spans="26:26" ht="12.75" customHeight="1">
      <c r="Z549" s="3"/>
    </row>
    <row r="550" spans="26:26" ht="12.75" customHeight="1">
      <c r="Z550" s="3"/>
    </row>
    <row r="551" spans="26:26" ht="12.75" customHeight="1">
      <c r="Z551" s="3"/>
    </row>
    <row r="552" spans="26:26" ht="12.75" customHeight="1">
      <c r="Z552" s="3"/>
    </row>
    <row r="553" spans="26:26" ht="12.75" customHeight="1">
      <c r="Z553" s="3"/>
    </row>
    <row r="554" spans="26:26" ht="12.75" customHeight="1">
      <c r="Z554" s="3"/>
    </row>
    <row r="555" spans="26:26" ht="12.75" customHeight="1">
      <c r="Z555" s="3"/>
    </row>
    <row r="556" spans="26:26" ht="12.75" customHeight="1">
      <c r="Z556" s="3"/>
    </row>
    <row r="557" spans="26:26" ht="12.75" customHeight="1">
      <c r="Z557" s="3"/>
    </row>
    <row r="558" spans="26:26" ht="12.75" customHeight="1">
      <c r="Z558" s="3"/>
    </row>
    <row r="559" spans="26:26" ht="12.75" customHeight="1">
      <c r="Z559" s="3"/>
    </row>
    <row r="560" spans="26:26" ht="12.75" customHeight="1">
      <c r="Z560" s="3"/>
    </row>
    <row r="561" spans="26:26" ht="12.75" customHeight="1">
      <c r="Z561" s="3"/>
    </row>
    <row r="562" spans="26:26" ht="12.75" customHeight="1">
      <c r="Z562" s="3"/>
    </row>
    <row r="563" spans="26:26" ht="12.75" customHeight="1">
      <c r="Z563" s="3"/>
    </row>
    <row r="564" spans="26:26" ht="12.75" customHeight="1">
      <c r="Z564" s="3"/>
    </row>
    <row r="565" spans="26:26" ht="12.75" customHeight="1">
      <c r="Z565" s="3"/>
    </row>
    <row r="566" spans="26:26" ht="12.75" customHeight="1">
      <c r="Z566" s="3"/>
    </row>
    <row r="567" spans="26:26" ht="12.75" customHeight="1">
      <c r="Z567" s="3"/>
    </row>
    <row r="568" spans="26:26" ht="12.75" customHeight="1">
      <c r="Z568" s="3"/>
    </row>
    <row r="569" spans="26:26" ht="12.75" customHeight="1">
      <c r="Z569" s="3"/>
    </row>
    <row r="570" spans="26:26" ht="12.75" customHeight="1">
      <c r="Z570" s="3"/>
    </row>
    <row r="571" spans="26:26" ht="12.75" customHeight="1">
      <c r="Z571" s="3"/>
    </row>
    <row r="572" spans="26:26" ht="12.75" customHeight="1">
      <c r="Z572" s="3"/>
    </row>
    <row r="573" spans="26:26" ht="12.75" customHeight="1">
      <c r="Z573" s="3"/>
    </row>
    <row r="574" spans="26:26" ht="12.75" customHeight="1">
      <c r="Z574" s="3"/>
    </row>
    <row r="575" spans="26:26" ht="12.75" customHeight="1">
      <c r="Z575" s="3"/>
    </row>
    <row r="576" spans="26:26" ht="12.75" customHeight="1">
      <c r="Z576" s="3"/>
    </row>
    <row r="577" spans="26:26" ht="12.75" customHeight="1">
      <c r="Z577" s="3"/>
    </row>
    <row r="578" spans="26:26" ht="12.75" customHeight="1">
      <c r="Z578" s="3"/>
    </row>
    <row r="579" spans="26:26" ht="12.75" customHeight="1">
      <c r="Z579" s="3"/>
    </row>
    <row r="580" spans="26:26" ht="12.75" customHeight="1">
      <c r="Z580" s="3"/>
    </row>
    <row r="581" spans="26:26" ht="12.75" customHeight="1">
      <c r="Z581" s="3"/>
    </row>
    <row r="582" spans="26:26" ht="12.75" customHeight="1">
      <c r="Z582" s="3"/>
    </row>
    <row r="583" spans="26:26" ht="12.75" customHeight="1">
      <c r="Z583" s="3"/>
    </row>
    <row r="584" spans="26:26" ht="12.75" customHeight="1">
      <c r="Z584" s="3"/>
    </row>
    <row r="585" spans="26:26" ht="12.75" customHeight="1">
      <c r="Z585" s="3"/>
    </row>
    <row r="586" spans="26:26" ht="12.75" customHeight="1">
      <c r="Z586" s="3"/>
    </row>
  </sheetData>
  <sortState ref="A2:AT986">
    <sortCondition ref="G2:G986"/>
    <sortCondition descending="1" ref="Z2:Z986"/>
  </sortState>
  <customSheetViews>
    <customSheetView guid="{18CE5EF4-28F5-4EA2-9F76-A028ADF6A617}" filter="1" showAutoFilter="1">
      <pageMargins left="0.7" right="0.7" top="0.75" bottom="0.75" header="0.3" footer="0.3"/>
      <autoFilter ref="A1:AP394"/>
      <extLst>
        <ext uri="GoogleSheetsCustomDataVersion1">
          <go:sheetsCustomData xmlns:go="http://customooxmlschemas.google.com/" filterViewId="657409823"/>
        </ext>
      </extLst>
    </customSheetView>
  </customSheetViews>
  <conditionalFormatting sqref="AB6 AD6:AE6 AA2:AE5">
    <cfRule type="cellIs" dxfId="0" priority="1" operator="notEqual">
      <formula>0</formula>
    </cfRule>
  </conditionalFormatting>
  <pageMargins left="0.15763888888888899" right="0.15763888888888899" top="0.118055555555556" bottom="0.15763888888888899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Γιώτα-Κώστας</cp:lastModifiedBy>
  <dcterms:created xsi:type="dcterms:W3CDTF">1997-01-24T12:53:32Z</dcterms:created>
  <dcterms:modified xsi:type="dcterms:W3CDTF">2019-09-03T15:36:55Z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